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filterPrivacy="1"/>
  <xr:revisionPtr revIDLastSave="0" documentId="13_ncr:1_{C019F6BB-E47A-4EEA-A6F2-E26ABD4A0C95}" xr6:coauthVersionLast="46" xr6:coauthVersionMax="46" xr10:uidLastSave="{00000000-0000-0000-0000-000000000000}"/>
  <bookViews>
    <workbookView xWindow="-30828" yWindow="-108" windowWidth="30936" windowHeight="16896" tabRatio="781" firstSheet="1" activeTab="1" xr2:uid="{00000000-000D-0000-FFFF-FFFF00000000}"/>
  </bookViews>
  <sheets>
    <sheet name="Présentation traduction" sheetId="22" state="hidden" r:id="rId1"/>
    <sheet name="Welcome" sheetId="1" r:id="rId2"/>
    <sheet name="Codes des indicateurs traductio" sheetId="23" state="hidden" r:id="rId3"/>
    <sheet name="Sommaire traduction" sheetId="25" state="hidden" r:id="rId4"/>
    <sheet name="Navigation" sheetId="2" r:id="rId5"/>
    <sheet name="Traductions complementaires" sheetId="24" state="hidden" r:id="rId6"/>
    <sheet name="SDG frame" sheetId="26" state="hidden" r:id="rId7"/>
    <sheet name="IRIS indicators traductions" sheetId="27" state="hidden" r:id="rId8"/>
    <sheet name="SDG trad" sheetId="28" state="hidden" r:id="rId9"/>
    <sheet name="  1 " sheetId="3" r:id="rId10"/>
    <sheet name="  2 " sheetId="4" r:id="rId11"/>
    <sheet name="  3 " sheetId="5" r:id="rId12"/>
    <sheet name="  4 " sheetId="6" r:id="rId13"/>
    <sheet name="  5 " sheetId="7" r:id="rId14"/>
    <sheet name="  6 " sheetId="8" r:id="rId15"/>
    <sheet name="  7 " sheetId="9" r:id="rId16"/>
    <sheet name="  8 " sheetId="11" r:id="rId17"/>
    <sheet name="  9 " sheetId="12" r:id="rId18"/>
    <sheet name=" 10 " sheetId="13" r:id="rId19"/>
    <sheet name=" 11 " sheetId="14" r:id="rId20"/>
    <sheet name=" 12 " sheetId="15" r:id="rId21"/>
    <sheet name=" 13 " sheetId="16" r:id="rId22"/>
    <sheet name=" 14 " sheetId="17" r:id="rId23"/>
    <sheet name=" 15 " sheetId="18" r:id="rId24"/>
    <sheet name=" 16 " sheetId="19" r:id="rId25"/>
    <sheet name="Modalities" sheetId="30" r:id="rId26"/>
    <sheet name="Definitions" sheetId="31" r:id="rId27"/>
    <sheet name="Codes indicateurs" sheetId="20" r:id="rId28"/>
  </sheets>
  <definedNames>
    <definedName name="_xlnm._FilterDatabase" localSheetId="9" hidden="1">'  1 '!$H$11:$H$18</definedName>
    <definedName name="_xlnm._FilterDatabase" localSheetId="10" hidden="1">'  2 '!$H$11:$H$20</definedName>
    <definedName name="_xlnm._FilterDatabase" localSheetId="11" hidden="1">'  3 '!$H$14:$H$21</definedName>
    <definedName name="_xlnm._FilterDatabase" localSheetId="12" hidden="1">'  4 '!$H$14:$H$20</definedName>
    <definedName name="_xlnm._FilterDatabase" localSheetId="13" hidden="1">'  5 '!$H$11:$H$24</definedName>
    <definedName name="_xlnm._FilterDatabase" localSheetId="14" hidden="1">'  6 '!$H$11:$H$17</definedName>
    <definedName name="_xlnm._FilterDatabase" localSheetId="15" hidden="1">'  7 '!$H$10:$H$16</definedName>
    <definedName name="_xlnm._FilterDatabase" localSheetId="16" hidden="1">'  8 '!$H$13:$H$19</definedName>
    <definedName name="_xlnm._FilterDatabase" localSheetId="17" hidden="1">'  9 '!$H$10:$H$12</definedName>
    <definedName name="_xlnm._FilterDatabase" localSheetId="18" hidden="1">' 10 '!$H$11:$H$30</definedName>
    <definedName name="_xlnm._FilterDatabase" localSheetId="19" hidden="1">' 11 '!$H$11:$H$16</definedName>
    <definedName name="_xlnm._FilterDatabase" localSheetId="20" hidden="1">' 12 '!$H$13:$H$19</definedName>
    <definedName name="_xlnm._FilterDatabase" localSheetId="21" hidden="1">' 13 '!$H$9:$H$13</definedName>
    <definedName name="_xlnm._FilterDatabase" localSheetId="22" hidden="1">' 14 '!$H$11:$H$13</definedName>
    <definedName name="_xlnm._FilterDatabase" localSheetId="23" hidden="1">' 15 '!$H$12:$H$13</definedName>
    <definedName name="_xlnm._FilterDatabase" localSheetId="24" hidden="1">' 16 '!$H$13:$H$14</definedName>
    <definedName name="_xlnm._FilterDatabase" localSheetId="6" hidden="1">'SDG frame'!$D$24:$D$32</definedName>
    <definedName name="_Toc519104192" localSheetId="0">'Présentation traduction'!#REF!</definedName>
    <definedName name="_Toc519500690" localSheetId="0">'Présentation traduction'!#REF!</definedName>
    <definedName name="_Toc519500692" localSheetId="0">'Présentation traduction'!#REF!</definedName>
    <definedName name="_Toc519500693" localSheetId="0">'Présentation traduction'!#REF!</definedName>
    <definedName name="_Toc519621493" localSheetId="8">'SDG trad'!$C$3</definedName>
    <definedName name="Excel_BuiltIn__FilterDatabase_1">0</definedName>
    <definedName name="Excel_BuiltIn__FilterDatabase_2">0</definedName>
    <definedName name="Excel_BuiltIn_Print_Titles_1">0</definedName>
    <definedName name="Navigation">Navigation!$B$2</definedName>
    <definedName name="SDG_1">'  1 '!$A$1</definedName>
    <definedName name="SDG_10">' 10 '!$A$1</definedName>
    <definedName name="SDG_11">' 11 '!$A$1</definedName>
    <definedName name="SDG_12">' 12 '!$A$1</definedName>
    <definedName name="SDG_13">' 13 '!$A$1</definedName>
    <definedName name="SDG_14">' 14 '!$A$1</definedName>
    <definedName name="SDG_15">' 15 '!$A$1</definedName>
    <definedName name="SDG_16">' 16 '!$A$1</definedName>
    <definedName name="SDG_2">'  2 '!$A$1</definedName>
    <definedName name="SDG_3">'  3 '!$A$1</definedName>
    <definedName name="SDG_4">'  4 '!$A$1</definedName>
    <definedName name="SDG_5">'  5 '!$A$1</definedName>
    <definedName name="SDG_6">'  6 '!$A$1</definedName>
    <definedName name="SDG_7">'  7 '!$A$1</definedName>
    <definedName name="SDG_8">'  8 '!$A$1</definedName>
    <definedName name="SDG_9">'  9 '!$A$1</definedName>
    <definedName name="_xlnm.Print_Area" localSheetId="10">'  2 '!$A$1:$P$73</definedName>
    <definedName name="_xlnm.Print_Area" localSheetId="16">'  8 '!$A$2:$P$83</definedName>
    <definedName name="_xlnm.Print_Area" localSheetId="17">'  9 '!$A$2:$P$61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3" l="1"/>
  <c r="C6" i="20" s="1"/>
  <c r="A6" i="20" s="1"/>
  <c r="F5" i="31"/>
  <c r="H5" i="30"/>
  <c r="G5" i="30"/>
  <c r="F5" i="30"/>
  <c r="E5" i="30"/>
  <c r="E2" i="30"/>
  <c r="E2" i="31"/>
  <c r="E5" i="31"/>
  <c r="E7" i="31"/>
  <c r="F7" i="31"/>
  <c r="F6" i="31"/>
  <c r="E6" i="31"/>
  <c r="H24" i="30" l="1"/>
  <c r="H14" i="30"/>
  <c r="H10" i="30"/>
  <c r="H9" i="30"/>
  <c r="H6" i="30"/>
  <c r="E45" i="30"/>
  <c r="E46" i="30" s="1"/>
  <c r="E41" i="30"/>
  <c r="E26" i="30"/>
  <c r="E25" i="30"/>
  <c r="E11" i="30"/>
  <c r="F7"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6" i="30"/>
  <c r="E6" i="30"/>
  <c r="E7" i="30" s="1"/>
  <c r="F56" i="19" l="1"/>
  <c r="H53" i="11"/>
  <c r="H46" i="9"/>
  <c r="H43" i="8"/>
  <c r="H53" i="7"/>
  <c r="F53" i="7"/>
  <c r="F47" i="6"/>
  <c r="H46" i="6"/>
  <c r="F46" i="6"/>
  <c r="F49" i="5"/>
  <c r="H49" i="5" l="1"/>
  <c r="E42" i="30" l="1"/>
  <c r="E43" i="30" s="1"/>
  <c r="E44" i="30" s="1"/>
  <c r="E27" i="30"/>
  <c r="E28" i="30" s="1"/>
  <c r="E29" i="30" s="1"/>
  <c r="E30" i="30" s="1"/>
  <c r="E31" i="30" s="1"/>
  <c r="E32" i="30" s="1"/>
  <c r="E33" i="30" s="1"/>
  <c r="E34" i="30" s="1"/>
  <c r="E35" i="30" s="1"/>
  <c r="E36" i="30" s="1"/>
  <c r="E37" i="30" s="1"/>
  <c r="E38" i="30" s="1"/>
  <c r="E39" i="30" s="1"/>
  <c r="E40" i="30" s="1"/>
  <c r="H25" i="30"/>
  <c r="E12" i="30"/>
  <c r="E13" i="30" s="1"/>
  <c r="E14" i="30" s="1"/>
  <c r="E15" i="30" s="1"/>
  <c r="E16" i="30" s="1"/>
  <c r="E17" i="30" s="1"/>
  <c r="E18" i="30" s="1"/>
  <c r="E19" i="30" s="1"/>
  <c r="E20" i="30" s="1"/>
  <c r="E21" i="30" s="1"/>
  <c r="E22" i="30" s="1"/>
  <c r="E23" i="30" s="1"/>
  <c r="E24" i="30" s="1"/>
  <c r="H11" i="30"/>
  <c r="H12" i="30" s="1"/>
  <c r="H19" i="30"/>
  <c r="H7" i="30"/>
  <c r="H8" i="30" s="1"/>
  <c r="H16" i="30" s="1"/>
  <c r="H17" i="30" s="1"/>
  <c r="H22" i="30" s="1"/>
  <c r="H23" i="30" s="1"/>
  <c r="H44" i="30" s="1"/>
  <c r="E8" i="30"/>
  <c r="E9" i="30" s="1"/>
  <c r="E10" i="30" s="1"/>
  <c r="H18" i="30" l="1"/>
  <c r="H15" i="30" s="1"/>
  <c r="H13" i="30"/>
  <c r="H21" i="30"/>
  <c r="H20" i="30" l="1"/>
  <c r="H26" i="30" s="1"/>
  <c r="H27" i="30" s="1"/>
  <c r="H28" i="30" s="1"/>
  <c r="H29" i="30" s="1"/>
  <c r="H30" i="30" s="1"/>
  <c r="H31" i="30" s="1"/>
  <c r="H32" i="30" s="1"/>
  <c r="H33" i="30" s="1"/>
  <c r="H34" i="30" s="1"/>
  <c r="H35" i="30" s="1"/>
  <c r="H36" i="30" s="1"/>
  <c r="H37" i="30" s="1"/>
  <c r="H38" i="30" s="1"/>
  <c r="H39" i="30" s="1"/>
  <c r="H41" i="30" s="1"/>
  <c r="H43" i="30" s="1"/>
  <c r="H40" i="30" l="1"/>
  <c r="H42" i="30" s="1"/>
  <c r="H46" i="30"/>
  <c r="H45" i="30"/>
  <c r="F76" i="15" l="1"/>
  <c r="F75" i="15"/>
  <c r="F67" i="15"/>
  <c r="F68" i="15"/>
  <c r="F66" i="15"/>
  <c r="H40" i="15" l="1"/>
  <c r="H39" i="15"/>
  <c r="H38" i="15"/>
  <c r="L45" i="15"/>
  <c r="H48" i="15"/>
  <c r="H45" i="15"/>
  <c r="H47" i="15"/>
  <c r="H58" i="15"/>
  <c r="H59" i="15"/>
  <c r="H60" i="15"/>
  <c r="H61" i="15"/>
  <c r="H62" i="15"/>
  <c r="H57" i="15"/>
  <c r="F83" i="15"/>
  <c r="F82" i="15"/>
  <c r="F81" i="15"/>
  <c r="F80" i="15"/>
  <c r="F46" i="15"/>
  <c r="F47" i="15"/>
  <c r="F48" i="15"/>
  <c r="F45" i="15"/>
  <c r="L76" i="15"/>
  <c r="H76" i="15"/>
  <c r="L75" i="15"/>
  <c r="H75" i="15"/>
  <c r="L74" i="15"/>
  <c r="H74" i="15"/>
  <c r="F74" i="15"/>
  <c r="L73" i="15"/>
  <c r="H73" i="15"/>
  <c r="F73" i="15"/>
  <c r="L72" i="15"/>
  <c r="H72" i="15"/>
  <c r="F72" i="15"/>
  <c r="L67" i="15"/>
  <c r="H67" i="15"/>
  <c r="H68" i="15" s="1"/>
  <c r="L66" i="15"/>
  <c r="H66" i="15"/>
  <c r="H51" i="19"/>
  <c r="H50" i="19"/>
  <c r="H49" i="19"/>
  <c r="H40" i="18"/>
  <c r="H39" i="18"/>
  <c r="H38" i="18"/>
  <c r="H38" i="17"/>
  <c r="H37" i="17"/>
  <c r="H36" i="17"/>
  <c r="H40" i="16"/>
  <c r="H39" i="16"/>
  <c r="H38" i="16"/>
  <c r="H40" i="14"/>
  <c r="H39" i="14"/>
  <c r="H38" i="14"/>
  <c r="H50" i="13"/>
  <c r="H49" i="13"/>
  <c r="H48" i="13"/>
  <c r="H34" i="12"/>
  <c r="H33" i="12"/>
  <c r="H32" i="12"/>
  <c r="H48" i="11"/>
  <c r="H47" i="11"/>
  <c r="H46" i="11"/>
  <c r="H41" i="9"/>
  <c r="H40" i="9"/>
  <c r="H39" i="9"/>
  <c r="H38" i="8"/>
  <c r="H37" i="8"/>
  <c r="H36" i="8"/>
  <c r="H46" i="7"/>
  <c r="H45" i="7"/>
  <c r="H44" i="7"/>
  <c r="H41" i="6"/>
  <c r="H40" i="6"/>
  <c r="H39" i="6"/>
  <c r="H44" i="5"/>
  <c r="H43" i="5"/>
  <c r="H42" i="5"/>
  <c r="H41" i="3"/>
  <c r="H40" i="3"/>
  <c r="H39" i="3"/>
  <c r="N25" i="18"/>
  <c r="N24" i="18"/>
  <c r="N23" i="18"/>
  <c r="N22" i="18"/>
  <c r="H43" i="4" l="1"/>
  <c r="H42" i="4"/>
  <c r="H41" i="4"/>
  <c r="N27" i="4"/>
  <c r="N26" i="4"/>
  <c r="N25" i="4"/>
  <c r="H16" i="6" l="1"/>
  <c r="H16" i="11" l="1"/>
  <c r="E2" i="3"/>
  <c r="E2" i="4"/>
  <c r="A9" i="26"/>
  <c r="M13" i="11" s="1"/>
  <c r="M24" i="11" s="1"/>
  <c r="M29" i="11" s="1"/>
  <c r="M36" i="11" s="1"/>
  <c r="A8" i="26"/>
  <c r="L13" i="15" s="1"/>
  <c r="L17" i="15" s="1"/>
  <c r="L22" i="15" s="1"/>
  <c r="L28" i="15" s="1"/>
  <c r="L32" i="15" s="1"/>
  <c r="L37" i="15" s="1"/>
  <c r="L44" i="15" s="1"/>
  <c r="A7" i="26"/>
  <c r="K11" i="13" s="1"/>
  <c r="K16" i="13" s="1"/>
  <c r="K20" i="13" s="1"/>
  <c r="K26" i="13" s="1"/>
  <c r="K33" i="13" s="1"/>
  <c r="K38" i="13" s="1"/>
  <c r="A6" i="26"/>
  <c r="J10" i="12" s="1"/>
  <c r="J15" i="12" s="1"/>
  <c r="J22" i="12" s="1"/>
  <c r="A5" i="26"/>
  <c r="I11" i="7" s="1"/>
  <c r="I17" i="7" s="1"/>
  <c r="I23" i="7" s="1"/>
  <c r="I28" i="7" s="1"/>
  <c r="I34" i="7" s="1"/>
  <c r="I38" i="7" s="1"/>
  <c r="I43" i="7" s="1"/>
  <c r="A4" i="26"/>
  <c r="H9" i="16" s="1"/>
  <c r="A3" i="26"/>
  <c r="G13" i="15" s="1"/>
  <c r="G17" i="15" s="1"/>
  <c r="G22" i="15" s="1"/>
  <c r="A2" i="26"/>
  <c r="F11" i="14" s="1"/>
  <c r="F19" i="14" s="1"/>
  <c r="F28" i="14" s="1"/>
  <c r="F32" i="14" s="1"/>
  <c r="F37" i="14" s="1"/>
  <c r="A54" i="26"/>
  <c r="F42" i="19" s="1"/>
  <c r="A25" i="26"/>
  <c r="A53" i="26"/>
  <c r="F21" i="12" s="1"/>
  <c r="F37" i="13" s="1"/>
  <c r="F27" i="14" s="1"/>
  <c r="A24" i="26"/>
  <c r="E37" i="13" s="1"/>
  <c r="A26" i="26"/>
  <c r="E39" i="4" s="1"/>
  <c r="A36" i="26"/>
  <c r="A58" i="26"/>
  <c r="A27" i="26"/>
  <c r="E39" i="3" s="1"/>
  <c r="A85" i="24"/>
  <c r="F6" i="17" s="1"/>
  <c r="F18" i="16"/>
  <c r="F22" i="14"/>
  <c r="A44" i="26"/>
  <c r="F25" i="13" s="1"/>
  <c r="F25" i="11"/>
  <c r="A41" i="26"/>
  <c r="F24" i="9" s="1"/>
  <c r="A33" i="26"/>
  <c r="A19" i="26"/>
  <c r="A18" i="26"/>
  <c r="A17" i="26"/>
  <c r="A16" i="26"/>
  <c r="A15" i="26"/>
  <c r="E3" i="12"/>
  <c r="E2" i="12"/>
  <c r="A10" i="26"/>
  <c r="N12" i="19" s="1"/>
  <c r="N17" i="19" s="1"/>
  <c r="N26" i="19" s="1"/>
  <c r="A11" i="26"/>
  <c r="O12" i="19" s="1"/>
  <c r="O17" i="19" s="1"/>
  <c r="A12" i="26"/>
  <c r="F14" i="4" s="1"/>
  <c r="A13" i="26"/>
  <c r="H17" i="5" s="1"/>
  <c r="H18" i="6" s="1"/>
  <c r="H14" i="7" s="1"/>
  <c r="H14" i="8" s="1"/>
  <c r="H13" i="9" s="1"/>
  <c r="H17" i="11" s="1"/>
  <c r="H19" i="12" s="1"/>
  <c r="H14" i="13" s="1"/>
  <c r="H14" i="14" s="1"/>
  <c r="A14" i="26"/>
  <c r="E5" i="16" s="1"/>
  <c r="E3" i="19"/>
  <c r="E2" i="19"/>
  <c r="E3" i="18"/>
  <c r="E2" i="18"/>
  <c r="E3" i="17"/>
  <c r="E2" i="17"/>
  <c r="E3" i="16"/>
  <c r="E2" i="16"/>
  <c r="E3" i="15"/>
  <c r="E2" i="15"/>
  <c r="E3" i="14"/>
  <c r="E2" i="14"/>
  <c r="E3" i="13"/>
  <c r="E2" i="13"/>
  <c r="E3" i="11"/>
  <c r="E2" i="11"/>
  <c r="E3" i="9"/>
  <c r="E2" i="9"/>
  <c r="E3" i="8"/>
  <c r="E2" i="8"/>
  <c r="E3" i="7"/>
  <c r="E2" i="7"/>
  <c r="E3" i="6"/>
  <c r="E2" i="6"/>
  <c r="E3" i="5"/>
  <c r="E2" i="5"/>
  <c r="E3" i="4"/>
  <c r="E3" i="3"/>
  <c r="L40" i="19"/>
  <c r="L19" i="19"/>
  <c r="L14" i="19"/>
  <c r="H28" i="19"/>
  <c r="H15" i="19"/>
  <c r="H40" i="19"/>
  <c r="H19" i="19"/>
  <c r="H14" i="19"/>
  <c r="N29" i="19"/>
  <c r="N30" i="19"/>
  <c r="N31" i="19"/>
  <c r="N32" i="19"/>
  <c r="N33" i="19"/>
  <c r="N34" i="19"/>
  <c r="N35" i="19"/>
  <c r="N36" i="19"/>
  <c r="N28" i="19"/>
  <c r="N20" i="19"/>
  <c r="N21" i="19"/>
  <c r="N22" i="19"/>
  <c r="N23" i="19"/>
  <c r="N24" i="19"/>
  <c r="N19" i="19"/>
  <c r="F75" i="19"/>
  <c r="H69" i="19"/>
  <c r="H70" i="19"/>
  <c r="H71" i="19"/>
  <c r="H68" i="19"/>
  <c r="H63" i="19"/>
  <c r="H62" i="19"/>
  <c r="H61" i="19"/>
  <c r="H57" i="19"/>
  <c r="H56" i="19"/>
  <c r="F57" i="19"/>
  <c r="F40" i="19"/>
  <c r="F14" i="19"/>
  <c r="L45" i="18"/>
  <c r="L22" i="18"/>
  <c r="L18" i="18"/>
  <c r="L17" i="18"/>
  <c r="H45" i="18"/>
  <c r="H22" i="18"/>
  <c r="H18" i="18"/>
  <c r="H17" i="18"/>
  <c r="H56" i="18"/>
  <c r="H57" i="18"/>
  <c r="H58" i="18"/>
  <c r="H59" i="18"/>
  <c r="H60" i="18"/>
  <c r="H61" i="18"/>
  <c r="H55" i="18"/>
  <c r="H50" i="18"/>
  <c r="H46" i="18"/>
  <c r="F46" i="18"/>
  <c r="F45" i="18"/>
  <c r="F22" i="18"/>
  <c r="F18" i="18"/>
  <c r="H54" i="17"/>
  <c r="H55" i="17"/>
  <c r="H56" i="17"/>
  <c r="H57" i="17"/>
  <c r="H58" i="17"/>
  <c r="H53" i="17"/>
  <c r="H48" i="17"/>
  <c r="H47" i="17"/>
  <c r="L22" i="17"/>
  <c r="L18" i="17"/>
  <c r="L17" i="17"/>
  <c r="L12" i="17"/>
  <c r="H22" i="17"/>
  <c r="H18" i="17"/>
  <c r="H17" i="17"/>
  <c r="H12" i="17"/>
  <c r="F64" i="17"/>
  <c r="F63" i="17"/>
  <c r="F62" i="17"/>
  <c r="F18" i="17"/>
  <c r="F17" i="17"/>
  <c r="F12" i="17"/>
  <c r="L17" i="16"/>
  <c r="L12" i="16"/>
  <c r="L10" i="16"/>
  <c r="H17" i="16"/>
  <c r="H12" i="16"/>
  <c r="H10" i="16"/>
  <c r="F62" i="16"/>
  <c r="H56" i="16"/>
  <c r="H57" i="16"/>
  <c r="H58" i="16"/>
  <c r="H55" i="16"/>
  <c r="H51" i="16"/>
  <c r="H50" i="16"/>
  <c r="H49" i="16"/>
  <c r="N24" i="16"/>
  <c r="N23" i="16"/>
  <c r="H23" i="16"/>
  <c r="H19" i="16"/>
  <c r="H18" i="16"/>
  <c r="F19" i="16"/>
  <c r="F17" i="16"/>
  <c r="H11" i="16"/>
  <c r="F11" i="16"/>
  <c r="F12" i="16"/>
  <c r="F10" i="16"/>
  <c r="L46" i="15"/>
  <c r="L24" i="15"/>
  <c r="L23" i="15"/>
  <c r="L19" i="15"/>
  <c r="L14" i="15"/>
  <c r="H52" i="15"/>
  <c r="H25" i="15"/>
  <c r="F24" i="15"/>
  <c r="F25" i="15"/>
  <c r="F23" i="15"/>
  <c r="H18" i="15"/>
  <c r="F19" i="15"/>
  <c r="F18" i="15"/>
  <c r="N15" i="15"/>
  <c r="N14" i="15"/>
  <c r="H46" i="15"/>
  <c r="H24" i="15"/>
  <c r="H23" i="15"/>
  <c r="H19" i="15"/>
  <c r="H14" i="15"/>
  <c r="L29" i="14"/>
  <c r="L24" i="14"/>
  <c r="L22" i="14"/>
  <c r="L20" i="14"/>
  <c r="L12" i="14"/>
  <c r="H29" i="14"/>
  <c r="H24" i="14"/>
  <c r="H20" i="14"/>
  <c r="H12" i="14"/>
  <c r="F64" i="14"/>
  <c r="F63" i="14"/>
  <c r="H56" i="14"/>
  <c r="H57" i="14"/>
  <c r="H58" i="14"/>
  <c r="H59" i="14"/>
  <c r="H55" i="14"/>
  <c r="H50" i="14"/>
  <c r="H51" i="14"/>
  <c r="H49" i="14"/>
  <c r="H45" i="14"/>
  <c r="H23" i="14"/>
  <c r="H21" i="14"/>
  <c r="F21" i="14"/>
  <c r="F23" i="14"/>
  <c r="F24" i="14"/>
  <c r="F20" i="14"/>
  <c r="N13" i="14"/>
  <c r="N14" i="14"/>
  <c r="N15" i="14"/>
  <c r="N12" i="14"/>
  <c r="O21" i="13"/>
  <c r="N28" i="13"/>
  <c r="N29" i="13"/>
  <c r="N30" i="13"/>
  <c r="N27" i="13"/>
  <c r="N22" i="13"/>
  <c r="N23" i="13"/>
  <c r="N24" i="13"/>
  <c r="N21" i="13"/>
  <c r="H69" i="13"/>
  <c r="H68" i="13"/>
  <c r="H67" i="13"/>
  <c r="H66" i="13"/>
  <c r="H62" i="13"/>
  <c r="H61" i="13"/>
  <c r="H56" i="13"/>
  <c r="H55" i="13"/>
  <c r="H44" i="13"/>
  <c r="H39" i="13"/>
  <c r="H40" i="13"/>
  <c r="H27" i="13"/>
  <c r="H21" i="13"/>
  <c r="H17" i="13"/>
  <c r="L57" i="13"/>
  <c r="L40" i="13"/>
  <c r="L27" i="13"/>
  <c r="L12" i="13"/>
  <c r="H57" i="13"/>
  <c r="H12" i="13"/>
  <c r="F62" i="13"/>
  <c r="F61" i="13"/>
  <c r="F56" i="13"/>
  <c r="F39" i="13"/>
  <c r="F40" i="13" s="1"/>
  <c r="F27" i="13"/>
  <c r="F21" i="13"/>
  <c r="F12" i="13"/>
  <c r="H39" i="12"/>
  <c r="L24" i="12"/>
  <c r="L23" i="12"/>
  <c r="H18" i="12"/>
  <c r="H17" i="12"/>
  <c r="H16" i="12"/>
  <c r="H43" i="12"/>
  <c r="H44" i="12"/>
  <c r="H24" i="12"/>
  <c r="H23" i="12"/>
  <c r="F57" i="12"/>
  <c r="F58" i="12"/>
  <c r="F59" i="12"/>
  <c r="F60" i="12"/>
  <c r="F61" i="12"/>
  <c r="F56" i="12"/>
  <c r="H50" i="12"/>
  <c r="H49" i="12"/>
  <c r="H48" i="12"/>
  <c r="F24" i="12"/>
  <c r="F23" i="12"/>
  <c r="N18" i="12"/>
  <c r="N17" i="12"/>
  <c r="N16" i="12"/>
  <c r="F17" i="12"/>
  <c r="F16" i="12"/>
  <c r="L42" i="11"/>
  <c r="L38" i="11"/>
  <c r="L37" i="11"/>
  <c r="L25" i="11"/>
  <c r="L15" i="11"/>
  <c r="H42" i="11"/>
  <c r="H38" i="11"/>
  <c r="H37" i="11"/>
  <c r="H25" i="11"/>
  <c r="H15" i="11"/>
  <c r="F77" i="11"/>
  <c r="F78" i="11"/>
  <c r="F79" i="11"/>
  <c r="F80" i="11"/>
  <c r="F81" i="11"/>
  <c r="F82" i="11"/>
  <c r="F83" i="11"/>
  <c r="F76" i="11"/>
  <c r="H64" i="11"/>
  <c r="H65" i="11"/>
  <c r="H66" i="11"/>
  <c r="H67" i="11"/>
  <c r="H68" i="11"/>
  <c r="H69" i="11"/>
  <c r="H70" i="11"/>
  <c r="H71" i="11"/>
  <c r="H72" i="11"/>
  <c r="H63" i="11"/>
  <c r="H59" i="11"/>
  <c r="H58" i="11"/>
  <c r="H54" i="11"/>
  <c r="F42" i="11"/>
  <c r="F38" i="11"/>
  <c r="F37" i="11"/>
  <c r="H31" i="11"/>
  <c r="H32" i="11"/>
  <c r="H33" i="11"/>
  <c r="H30" i="11"/>
  <c r="H26" i="11"/>
  <c r="F26" i="11"/>
  <c r="M14" i="11"/>
  <c r="H14" i="11"/>
  <c r="F15" i="11"/>
  <c r="F14" i="11"/>
  <c r="L31" i="9"/>
  <c r="L27" i="9"/>
  <c r="L20" i="9"/>
  <c r="L11" i="9"/>
  <c r="H27" i="9"/>
  <c r="H31" i="9"/>
  <c r="H20" i="9"/>
  <c r="H11" i="9"/>
  <c r="H58" i="9"/>
  <c r="H57" i="9"/>
  <c r="H56" i="9"/>
  <c r="H55" i="9"/>
  <c r="H51" i="9"/>
  <c r="H50" i="9"/>
  <c r="H47" i="9"/>
  <c r="M35" i="9"/>
  <c r="L35" i="9"/>
  <c r="H35" i="9"/>
  <c r="H26" i="9"/>
  <c r="F63" i="9"/>
  <c r="F64" i="9"/>
  <c r="F65" i="9"/>
  <c r="F66" i="9"/>
  <c r="F67" i="9"/>
  <c r="F68" i="9"/>
  <c r="F69" i="9"/>
  <c r="F70" i="9"/>
  <c r="F62" i="9"/>
  <c r="F31" i="9"/>
  <c r="F27" i="9"/>
  <c r="F26" i="9"/>
  <c r="F20" i="9"/>
  <c r="N21" i="9"/>
  <c r="N22" i="9"/>
  <c r="N23" i="9"/>
  <c r="N20" i="9"/>
  <c r="F11" i="9"/>
  <c r="L28" i="8"/>
  <c r="L21" i="8"/>
  <c r="L12" i="8"/>
  <c r="H28" i="8"/>
  <c r="H21" i="8"/>
  <c r="H12" i="8"/>
  <c r="F59" i="8"/>
  <c r="H53" i="8"/>
  <c r="H54" i="8"/>
  <c r="H55" i="8"/>
  <c r="H52" i="8"/>
  <c r="H48" i="8"/>
  <c r="H47" i="8"/>
  <c r="H32" i="8"/>
  <c r="F28" i="8"/>
  <c r="N22" i="8"/>
  <c r="N23" i="8"/>
  <c r="N21" i="8"/>
  <c r="N13" i="8"/>
  <c r="N14" i="8"/>
  <c r="N12" i="8"/>
  <c r="F12" i="8"/>
  <c r="F68" i="7"/>
  <c r="H63" i="7"/>
  <c r="H64" i="7"/>
  <c r="H62" i="7"/>
  <c r="H58" i="7"/>
  <c r="H57" i="7"/>
  <c r="F30" i="7"/>
  <c r="F29" i="7"/>
  <c r="H30" i="7"/>
  <c r="H29" i="7"/>
  <c r="H24" i="7"/>
  <c r="H18" i="7"/>
  <c r="F18" i="7"/>
  <c r="L12" i="7"/>
  <c r="H12" i="7"/>
  <c r="N19" i="7"/>
  <c r="N20" i="7"/>
  <c r="N21" i="7"/>
  <c r="N18" i="7"/>
  <c r="N13" i="7"/>
  <c r="N14" i="7"/>
  <c r="N15" i="7"/>
  <c r="N12" i="7"/>
  <c r="F12" i="7"/>
  <c r="H26" i="6"/>
  <c r="H25" i="6"/>
  <c r="H24" i="6"/>
  <c r="H30" i="6"/>
  <c r="H34" i="6"/>
  <c r="H55" i="6"/>
  <c r="H56" i="6"/>
  <c r="H57" i="6"/>
  <c r="H58" i="6"/>
  <c r="H54" i="6"/>
  <c r="H50" i="6"/>
  <c r="H47" i="6"/>
  <c r="L26" i="6"/>
  <c r="L25" i="6"/>
  <c r="L24" i="6"/>
  <c r="L16" i="6"/>
  <c r="L15" i="6"/>
  <c r="H17" i="6"/>
  <c r="H15" i="6"/>
  <c r="F62" i="6"/>
  <c r="F63" i="6"/>
  <c r="F64" i="6"/>
  <c r="F65" i="6"/>
  <c r="F66" i="6"/>
  <c r="F67" i="6"/>
  <c r="F68" i="6"/>
  <c r="F61" i="6"/>
  <c r="F25" i="6"/>
  <c r="F26" i="6"/>
  <c r="F24" i="6"/>
  <c r="F16" i="6"/>
  <c r="F15" i="6"/>
  <c r="N27" i="5"/>
  <c r="N28" i="5"/>
  <c r="N29" i="5"/>
  <c r="N26" i="5"/>
  <c r="L33" i="5"/>
  <c r="L26" i="5"/>
  <c r="H33" i="5"/>
  <c r="H26" i="5"/>
  <c r="L15" i="5"/>
  <c r="H15" i="5"/>
  <c r="I66" i="5"/>
  <c r="F67" i="5"/>
  <c r="F68" i="5"/>
  <c r="F69" i="5"/>
  <c r="F70" i="5"/>
  <c r="F71" i="5"/>
  <c r="F72" i="5"/>
  <c r="F73" i="5"/>
  <c r="F74" i="5"/>
  <c r="F75" i="5"/>
  <c r="F76" i="5"/>
  <c r="F77" i="5"/>
  <c r="F66" i="5"/>
  <c r="H58" i="5"/>
  <c r="H59" i="5"/>
  <c r="H60" i="5"/>
  <c r="H61" i="5"/>
  <c r="H62" i="5"/>
  <c r="H63" i="5"/>
  <c r="H57" i="5"/>
  <c r="H53" i="5"/>
  <c r="H37" i="5"/>
  <c r="F26" i="5"/>
  <c r="N19" i="5"/>
  <c r="N15" i="5"/>
  <c r="F15" i="5"/>
  <c r="A20" i="23"/>
  <c r="C20" i="20" s="1"/>
  <c r="A20" i="20" s="1"/>
  <c r="O21" i="5" s="1"/>
  <c r="H61" i="4"/>
  <c r="H62" i="4"/>
  <c r="H63" i="4"/>
  <c r="H60" i="4"/>
  <c r="H55" i="4"/>
  <c r="H56" i="4"/>
  <c r="H54" i="4"/>
  <c r="H50" i="4"/>
  <c r="H48" i="4"/>
  <c r="H37" i="4"/>
  <c r="H36" i="4"/>
  <c r="F67" i="4"/>
  <c r="F68" i="4"/>
  <c r="F69" i="4"/>
  <c r="F70" i="4"/>
  <c r="F71" i="4"/>
  <c r="F66" i="4"/>
  <c r="F49" i="4"/>
  <c r="F50" i="4"/>
  <c r="F48" i="4"/>
  <c r="F25" i="4"/>
  <c r="F19" i="4"/>
  <c r="F13" i="4"/>
  <c r="F36" i="4" s="1"/>
  <c r="F12" i="4"/>
  <c r="F37" i="4" s="1"/>
  <c r="H49" i="4"/>
  <c r="L49" i="4"/>
  <c r="L32" i="4"/>
  <c r="L31" i="4"/>
  <c r="L25" i="4"/>
  <c r="L19" i="4"/>
  <c r="L13" i="4"/>
  <c r="L12" i="4"/>
  <c r="L12" i="3"/>
  <c r="H32" i="4"/>
  <c r="H31" i="4"/>
  <c r="H25" i="4"/>
  <c r="H19" i="4"/>
  <c r="H13" i="4"/>
  <c r="H12" i="4"/>
  <c r="A11" i="24"/>
  <c r="H13" i="3"/>
  <c r="H14" i="4" s="1"/>
  <c r="H16" i="5" s="1"/>
  <c r="H13" i="7" s="1"/>
  <c r="H13" i="8" s="1"/>
  <c r="H12" i="9" s="1"/>
  <c r="H13" i="13" s="1"/>
  <c r="H13" i="14" s="1"/>
  <c r="L30" i="3"/>
  <c r="L29" i="3"/>
  <c r="L22" i="3"/>
  <c r="H30" i="3"/>
  <c r="H29" i="3"/>
  <c r="H22" i="3"/>
  <c r="H12" i="3"/>
  <c r="H17" i="3"/>
  <c r="F64" i="3"/>
  <c r="F65" i="3"/>
  <c r="F66" i="3"/>
  <c r="F67" i="3"/>
  <c r="F68" i="3"/>
  <c r="F69" i="3"/>
  <c r="F63" i="3"/>
  <c r="H57" i="3"/>
  <c r="H58" i="3"/>
  <c r="H59" i="3"/>
  <c r="H60" i="3"/>
  <c r="H56" i="3"/>
  <c r="H51" i="3"/>
  <c r="H50" i="3"/>
  <c r="H46" i="3"/>
  <c r="H34" i="3"/>
  <c r="F30" i="3"/>
  <c r="F29" i="3"/>
  <c r="N23" i="3"/>
  <c r="N24" i="3"/>
  <c r="N25" i="3"/>
  <c r="N22" i="3"/>
  <c r="F22" i="3"/>
  <c r="N13" i="3"/>
  <c r="N14" i="3"/>
  <c r="N15" i="3"/>
  <c r="N12" i="3"/>
  <c r="F12" i="3"/>
  <c r="F17" i="3" s="1"/>
  <c r="A8" i="23"/>
  <c r="C8" i="20" s="1"/>
  <c r="A8" i="20" s="1"/>
  <c r="A25" i="23"/>
  <c r="C25" i="20" s="1"/>
  <c r="A25" i="20" s="1"/>
  <c r="A51" i="26"/>
  <c r="F17" i="19" s="1"/>
  <c r="A50" i="26"/>
  <c r="F20" i="18" s="1"/>
  <c r="A49" i="26"/>
  <c r="F20" i="17" s="1"/>
  <c r="A48" i="26"/>
  <c r="F15" i="17" s="1"/>
  <c r="A23" i="26"/>
  <c r="E17" i="17" s="1"/>
  <c r="A47" i="26"/>
  <c r="F21" i="16" s="1"/>
  <c r="A45" i="26"/>
  <c r="F64" i="15" s="1"/>
  <c r="A46" i="26"/>
  <c r="F70" i="15" s="1"/>
  <c r="A43" i="26"/>
  <c r="F28" i="11" s="1"/>
  <c r="M46" i="8"/>
  <c r="M51" i="8" s="1"/>
  <c r="A40" i="26"/>
  <c r="F16" i="7" s="1"/>
  <c r="A42" i="26"/>
  <c r="F23" i="11" s="1"/>
  <c r="A39" i="26"/>
  <c r="F17" i="4" s="1"/>
  <c r="A59" i="26"/>
  <c r="E64" i="15" s="1"/>
  <c r="A60" i="26"/>
  <c r="E66" i="15" s="1"/>
  <c r="A61" i="26"/>
  <c r="A62" i="26"/>
  <c r="A63" i="26"/>
  <c r="A64" i="26"/>
  <c r="A65" i="26"/>
  <c r="A66" i="26"/>
  <c r="A34" i="26"/>
  <c r="I62" i="14" s="1"/>
  <c r="A35" i="26"/>
  <c r="J74" i="19" s="1"/>
  <c r="A37" i="26"/>
  <c r="F10" i="13" s="1"/>
  <c r="A38" i="26"/>
  <c r="F15" i="3" s="1"/>
  <c r="A55" i="26"/>
  <c r="F44" i="3" s="1"/>
  <c r="F46" i="4" s="1"/>
  <c r="F47" i="5" s="1"/>
  <c r="F44" i="6" s="1"/>
  <c r="F51" i="7" s="1"/>
  <c r="F41" i="8" s="1"/>
  <c r="F44" i="9" s="1"/>
  <c r="F51" i="11" s="1"/>
  <c r="A56" i="26"/>
  <c r="F48" i="3" s="1"/>
  <c r="F52" i="4" s="1"/>
  <c r="F51" i="5" s="1"/>
  <c r="F48" i="6" s="1"/>
  <c r="F55" i="7" s="1"/>
  <c r="F45" i="8" s="1"/>
  <c r="F48" i="9" s="1"/>
  <c r="F56" i="11" s="1"/>
  <c r="A57" i="26"/>
  <c r="F46" i="12" s="1"/>
  <c r="F64" i="13" s="1"/>
  <c r="F53" i="14" s="1"/>
  <c r="F55" i="15" s="1"/>
  <c r="F53" i="16" s="1"/>
  <c r="F51" i="17" s="1"/>
  <c r="F53" i="18" s="1"/>
  <c r="A42" i="24"/>
  <c r="F8" i="7" s="1"/>
  <c r="A20" i="26"/>
  <c r="E10" i="13" s="1"/>
  <c r="A21" i="26"/>
  <c r="E12" i="7" s="1"/>
  <c r="A22" i="26"/>
  <c r="E15" i="17" s="1"/>
  <c r="A28" i="26"/>
  <c r="E43" i="15" s="1"/>
  <c r="A29" i="26"/>
  <c r="E55" i="13" s="1"/>
  <c r="A30" i="26"/>
  <c r="E55" i="5" s="1"/>
  <c r="A31" i="26"/>
  <c r="E68" i="19" s="1"/>
  <c r="A32" i="26"/>
  <c r="E75" i="11" s="1"/>
  <c r="A2" i="25"/>
  <c r="D2" i="2" s="1"/>
  <c r="A12" i="24"/>
  <c r="A13" i="24"/>
  <c r="F5" i="3" s="1"/>
  <c r="A14" i="24"/>
  <c r="F6" i="3" s="1"/>
  <c r="A15" i="24"/>
  <c r="F7" i="3" s="1"/>
  <c r="A16" i="24"/>
  <c r="F8" i="3" s="1"/>
  <c r="A17" i="24"/>
  <c r="A18" i="24"/>
  <c r="F5" i="4" s="1"/>
  <c r="A19" i="24"/>
  <c r="F6" i="4" s="1"/>
  <c r="A20" i="24"/>
  <c r="F7" i="4" s="1"/>
  <c r="A21" i="24"/>
  <c r="F8" i="4" s="1"/>
  <c r="A22" i="24"/>
  <c r="A23" i="24"/>
  <c r="F5" i="5" s="1"/>
  <c r="A24" i="24"/>
  <c r="F6" i="5" s="1"/>
  <c r="A25" i="24"/>
  <c r="F7" i="5" s="1"/>
  <c r="A26" i="24"/>
  <c r="F8" i="5" s="1"/>
  <c r="A27" i="24"/>
  <c r="F9" i="5" s="1"/>
  <c r="A28" i="24"/>
  <c r="F10" i="5" s="1"/>
  <c r="A29" i="24"/>
  <c r="F11" i="5" s="1"/>
  <c r="A30" i="24"/>
  <c r="A31" i="24"/>
  <c r="F5" i="6" s="1"/>
  <c r="A32" i="24"/>
  <c r="F6" i="6" s="1"/>
  <c r="A33" i="24"/>
  <c r="F7" i="6" s="1"/>
  <c r="A34" i="24"/>
  <c r="F8" i="6" s="1"/>
  <c r="A35" i="24"/>
  <c r="F9" i="6" s="1"/>
  <c r="A36" i="24"/>
  <c r="F10" i="6" s="1"/>
  <c r="A37" i="24"/>
  <c r="F11" i="6" s="1"/>
  <c r="A38" i="24"/>
  <c r="A39" i="24"/>
  <c r="F5" i="7" s="1"/>
  <c r="A40" i="24"/>
  <c r="F6" i="7" s="1"/>
  <c r="A41" i="24"/>
  <c r="F7" i="7" s="1"/>
  <c r="A43" i="24"/>
  <c r="A44" i="24"/>
  <c r="F5" i="8" s="1"/>
  <c r="A45" i="24"/>
  <c r="F6" i="8" s="1"/>
  <c r="A46" i="24"/>
  <c r="F7" i="8" s="1"/>
  <c r="A47" i="24"/>
  <c r="F8" i="8" s="1"/>
  <c r="A48" i="24"/>
  <c r="A49" i="24"/>
  <c r="F5" i="9" s="1"/>
  <c r="A50" i="24"/>
  <c r="F6" i="9" s="1"/>
  <c r="A51" i="24"/>
  <c r="F7" i="9" s="1"/>
  <c r="A52" i="24"/>
  <c r="A53" i="24"/>
  <c r="F5" i="11" s="1"/>
  <c r="A54" i="24"/>
  <c r="F6" i="11" s="1"/>
  <c r="A55" i="24"/>
  <c r="F7" i="11" s="1"/>
  <c r="A56" i="24"/>
  <c r="F8" i="11" s="1"/>
  <c r="A57" i="24"/>
  <c r="F9" i="11" s="1"/>
  <c r="A58" i="24"/>
  <c r="F10" i="11" s="1"/>
  <c r="A59" i="24"/>
  <c r="A60" i="24"/>
  <c r="F5" i="12" s="1"/>
  <c r="A61" i="24"/>
  <c r="F6" i="12" s="1"/>
  <c r="A62" i="24"/>
  <c r="F7" i="12" s="1"/>
  <c r="A63" i="24"/>
  <c r="A64" i="24"/>
  <c r="F5" i="13" s="1"/>
  <c r="A65" i="24"/>
  <c r="F6" i="13" s="1"/>
  <c r="A66" i="24"/>
  <c r="F7" i="13" s="1"/>
  <c r="A67" i="24"/>
  <c r="F8" i="13" s="1"/>
  <c r="A68" i="24"/>
  <c r="A69" i="24"/>
  <c r="F5" i="14" s="1"/>
  <c r="A70" i="24"/>
  <c r="F6" i="14" s="1"/>
  <c r="A71" i="24"/>
  <c r="F7" i="14" s="1"/>
  <c r="A72" i="24"/>
  <c r="F8" i="14" s="1"/>
  <c r="A73" i="24"/>
  <c r="A74" i="24"/>
  <c r="F5" i="15" s="1"/>
  <c r="A75" i="24"/>
  <c r="F6" i="15" s="1"/>
  <c r="A76" i="24"/>
  <c r="F7" i="15" s="1"/>
  <c r="A77" i="24"/>
  <c r="F8" i="15" s="1"/>
  <c r="A78" i="24"/>
  <c r="F9" i="15" s="1"/>
  <c r="A79" i="24"/>
  <c r="F10" i="15" s="1"/>
  <c r="A80" i="24"/>
  <c r="A81" i="24"/>
  <c r="F5" i="16" s="1"/>
  <c r="A82" i="24"/>
  <c r="F6" i="16" s="1"/>
  <c r="A83" i="24"/>
  <c r="A84" i="24"/>
  <c r="F5" i="17" s="1"/>
  <c r="A86" i="24"/>
  <c r="F7" i="17" s="1"/>
  <c r="A87" i="24"/>
  <c r="F8" i="17" s="1"/>
  <c r="A88" i="24"/>
  <c r="A89" i="24"/>
  <c r="F5" i="18" s="1"/>
  <c r="A90" i="24"/>
  <c r="F6" i="18" s="1"/>
  <c r="A91" i="24"/>
  <c r="F7" i="18" s="1"/>
  <c r="A92" i="24"/>
  <c r="F8" i="18" s="1"/>
  <c r="A93" i="24"/>
  <c r="F9" i="18" s="1"/>
  <c r="A94" i="24"/>
  <c r="A95" i="24"/>
  <c r="F5" i="19" s="1"/>
  <c r="A96" i="24"/>
  <c r="F6" i="19" s="1"/>
  <c r="A97" i="24"/>
  <c r="F7" i="19" s="1"/>
  <c r="A98" i="24"/>
  <c r="F8" i="19" s="1"/>
  <c r="A99" i="24"/>
  <c r="F9" i="19" s="1"/>
  <c r="A100" i="24"/>
  <c r="F10" i="19" s="1"/>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11" i="25"/>
  <c r="D11" i="2" s="1"/>
  <c r="A17" i="25"/>
  <c r="D17" i="2" s="1"/>
  <c r="A16" i="25"/>
  <c r="D16" i="2" s="1"/>
  <c r="A13" i="25"/>
  <c r="D13" i="2" s="1"/>
  <c r="A12" i="25"/>
  <c r="D12" i="2" s="1"/>
  <c r="A9" i="25"/>
  <c r="D9" i="2" s="1"/>
  <c r="A8" i="25"/>
  <c r="D8" i="2" s="1"/>
  <c r="A5" i="25"/>
  <c r="D5" i="2" s="1"/>
  <c r="A4" i="25"/>
  <c r="D4" i="2" s="1"/>
  <c r="A39" i="22"/>
  <c r="A18" i="22"/>
  <c r="A11" i="22"/>
  <c r="B11" i="1" s="1"/>
  <c r="A3" i="25"/>
  <c r="B3" i="2" s="1"/>
  <c r="A6" i="25"/>
  <c r="D6" i="2" s="1"/>
  <c r="A7" i="25"/>
  <c r="D7" i="2" s="1"/>
  <c r="A10" i="25"/>
  <c r="D10" i="2" s="1"/>
  <c r="A14" i="25"/>
  <c r="D14" i="2" s="1"/>
  <c r="A15" i="25"/>
  <c r="D15" i="2" s="1"/>
  <c r="A18" i="25"/>
  <c r="D18" i="2" s="1"/>
  <c r="A19" i="25"/>
  <c r="D19" i="2" s="1"/>
  <c r="A20" i="25"/>
  <c r="D20" i="2" s="1"/>
  <c r="A22" i="25"/>
  <c r="A4" i="23"/>
  <c r="C4" i="20" s="1"/>
  <c r="A4" i="20" s="1"/>
  <c r="A5" i="23"/>
  <c r="C5" i="20" s="1"/>
  <c r="A5" i="20" s="1"/>
  <c r="A7" i="23"/>
  <c r="C7" i="20" s="1"/>
  <c r="A7" i="20" s="1"/>
  <c r="A9" i="23"/>
  <c r="C9" i="20" s="1"/>
  <c r="A9" i="20" s="1"/>
  <c r="A10" i="23"/>
  <c r="A11" i="23"/>
  <c r="C11" i="20" s="1"/>
  <c r="A12" i="23"/>
  <c r="C12" i="20" s="1"/>
  <c r="A12" i="20" s="1"/>
  <c r="O12" i="7" s="1"/>
  <c r="A13" i="23"/>
  <c r="C13" i="20" s="1"/>
  <c r="A13" i="20" s="1"/>
  <c r="A14" i="23"/>
  <c r="C14" i="20" s="1"/>
  <c r="A14" i="20" s="1"/>
  <c r="A15" i="23"/>
  <c r="C15" i="20" s="1"/>
  <c r="A15" i="20" s="1"/>
  <c r="O12" i="13" s="1"/>
  <c r="A16" i="23"/>
  <c r="C16" i="20" s="1"/>
  <c r="A16" i="20" s="1"/>
  <c r="O15" i="8" s="1"/>
  <c r="A17" i="23"/>
  <c r="C17" i="20" s="1"/>
  <c r="A17" i="20" s="1"/>
  <c r="O16" i="4" s="1"/>
  <c r="A18" i="23"/>
  <c r="C18" i="20" s="1"/>
  <c r="A18" i="20" s="1"/>
  <c r="O17" i="4" s="1"/>
  <c r="A19" i="23"/>
  <c r="C19" i="20" s="1"/>
  <c r="A19" i="20" s="1"/>
  <c r="A21" i="23"/>
  <c r="C21" i="20" s="1"/>
  <c r="A21" i="20" s="1"/>
  <c r="O19" i="11" s="1"/>
  <c r="A22" i="23"/>
  <c r="C22" i="20" s="1"/>
  <c r="A22" i="20" s="1"/>
  <c r="O20" i="5" s="1"/>
  <c r="A23" i="23"/>
  <c r="C23" i="20" s="1"/>
  <c r="A23" i="20" s="1"/>
  <c r="O16" i="13" s="1"/>
  <c r="A24" i="23"/>
  <c r="C24" i="20" s="1"/>
  <c r="A24" i="20" s="1"/>
  <c r="A26" i="23"/>
  <c r="C26" i="20" s="1"/>
  <c r="A26" i="20" s="1"/>
  <c r="O19" i="13" s="1"/>
  <c r="A27" i="23"/>
  <c r="C27" i="20" s="1"/>
  <c r="A27" i="20" s="1"/>
  <c r="O21" i="11" s="1"/>
  <c r="A28" i="23"/>
  <c r="C28" i="20" s="1"/>
  <c r="A28" i="20" s="1"/>
  <c r="O21" i="4" s="1"/>
  <c r="A29" i="23"/>
  <c r="C29" i="20" s="1"/>
  <c r="A29" i="20" s="1"/>
  <c r="O14" i="9" s="1"/>
  <c r="A30" i="23"/>
  <c r="C30" i="20" s="1"/>
  <c r="A30" i="20" s="1"/>
  <c r="O22" i="13" s="1"/>
  <c r="A31" i="23"/>
  <c r="C31" i="20" s="1"/>
  <c r="A31" i="20" s="1"/>
  <c r="O23" i="13" s="1"/>
  <c r="A3" i="23"/>
  <c r="C3" i="20" s="1"/>
  <c r="A5" i="22"/>
  <c r="D5" i="1" s="1"/>
  <c r="A6" i="22"/>
  <c r="A7" i="22"/>
  <c r="A8" i="22"/>
  <c r="B8" i="1" s="1"/>
  <c r="A9" i="22"/>
  <c r="B9" i="1" s="1"/>
  <c r="A10" i="22"/>
  <c r="B10" i="1" s="1"/>
  <c r="A12" i="22"/>
  <c r="B12" i="1" s="1"/>
  <c r="A13" i="22"/>
  <c r="B13" i="1" s="1"/>
  <c r="A14" i="22"/>
  <c r="B14" i="1" s="1"/>
  <c r="A15" i="22"/>
  <c r="A16" i="22"/>
  <c r="B16" i="1" s="1"/>
  <c r="A17" i="22"/>
  <c r="B17" i="1" s="1"/>
  <c r="A19" i="22"/>
  <c r="A20" i="22"/>
  <c r="B19" i="1" s="1"/>
  <c r="A21" i="22"/>
  <c r="A22" i="22"/>
  <c r="A23" i="22"/>
  <c r="A24" i="22"/>
  <c r="A25" i="22"/>
  <c r="A26" i="22"/>
  <c r="A27" i="22"/>
  <c r="A28" i="22"/>
  <c r="A29" i="22"/>
  <c r="A30" i="22"/>
  <c r="A31" i="22"/>
  <c r="A32" i="22"/>
  <c r="A33" i="22"/>
  <c r="A34" i="22"/>
  <c r="A35" i="22"/>
  <c r="A36" i="22"/>
  <c r="A37" i="22"/>
  <c r="B36" i="1" s="1"/>
  <c r="A38" i="22"/>
  <c r="A40" i="22"/>
  <c r="B39" i="1" s="1"/>
  <c r="A41" i="22"/>
  <c r="B40" i="1" s="1"/>
  <c r="A4" i="22"/>
  <c r="D2" i="1" s="1"/>
  <c r="A4" i="24"/>
  <c r="A5" i="24"/>
  <c r="A6" i="24"/>
  <c r="F14" i="20" s="1"/>
  <c r="A7" i="24"/>
  <c r="A8" i="24"/>
  <c r="G12" i="20" s="1"/>
  <c r="A9" i="24"/>
  <c r="G15" i="20" s="1"/>
  <c r="A3" i="24"/>
  <c r="F11" i="20" s="1"/>
  <c r="F12" i="19"/>
  <c r="F26" i="19" s="1"/>
  <c r="F20" i="3"/>
  <c r="G11" i="14"/>
  <c r="G19" i="14" s="1"/>
  <c r="G28" i="14" s="1"/>
  <c r="G32" i="14" s="1"/>
  <c r="G13" i="11"/>
  <c r="G24" i="11" s="1"/>
  <c r="G29" i="11" s="1"/>
  <c r="G36" i="11" s="1"/>
  <c r="G11" i="7"/>
  <c r="G17" i="7" s="1"/>
  <c r="G23" i="7" s="1"/>
  <c r="G28" i="7" s="1"/>
  <c r="G34" i="7" s="1"/>
  <c r="G38" i="7" s="1"/>
  <c r="G43" i="7" s="1"/>
  <c r="G14" i="6"/>
  <c r="G23" i="6" s="1"/>
  <c r="G29" i="6" s="1"/>
  <c r="G33" i="6" s="1"/>
  <c r="G38" i="6" s="1"/>
  <c r="F23" i="4"/>
  <c r="H11" i="13"/>
  <c r="H16" i="13" s="1"/>
  <c r="H20" i="13" s="1"/>
  <c r="H26" i="13" s="1"/>
  <c r="H33" i="13" s="1"/>
  <c r="H38" i="13" s="1"/>
  <c r="H10" i="9"/>
  <c r="H19" i="9" s="1"/>
  <c r="H25" i="9" s="1"/>
  <c r="H30" i="9" s="1"/>
  <c r="H13" i="11"/>
  <c r="H24" i="11" s="1"/>
  <c r="H29" i="11" s="1"/>
  <c r="H36" i="11" s="1"/>
  <c r="H11" i="8"/>
  <c r="H20" i="8" s="1"/>
  <c r="H27" i="8" s="1"/>
  <c r="H14" i="5"/>
  <c r="H25" i="5" s="1"/>
  <c r="H32" i="5" s="1"/>
  <c r="H36" i="5" s="1"/>
  <c r="H41" i="5" s="1"/>
  <c r="H10" i="12"/>
  <c r="H15" i="12" s="1"/>
  <c r="H22" i="12" s="1"/>
  <c r="H11" i="3"/>
  <c r="H24" i="4" s="1"/>
  <c r="H11" i="14"/>
  <c r="H19" i="14" s="1"/>
  <c r="H28" i="14" s="1"/>
  <c r="H32" i="14" s="1"/>
  <c r="H37" i="14" s="1"/>
  <c r="H14" i="6"/>
  <c r="H23" i="6" s="1"/>
  <c r="H29" i="6" s="1"/>
  <c r="H33" i="6" s="1"/>
  <c r="H38" i="6" s="1"/>
  <c r="H13" i="15"/>
  <c r="H17" i="15" s="1"/>
  <c r="H22" i="15" s="1"/>
  <c r="H11" i="7"/>
  <c r="H17" i="7" s="1"/>
  <c r="H23" i="7" s="1"/>
  <c r="H28" i="7" s="1"/>
  <c r="H34" i="7" s="1"/>
  <c r="H38" i="7" s="1"/>
  <c r="G14" i="5"/>
  <c r="G25" i="5" s="1"/>
  <c r="G32" i="5" s="1"/>
  <c r="G36" i="5" s="1"/>
  <c r="G41" i="5" s="1"/>
  <c r="G10" i="12"/>
  <c r="G15" i="12" s="1"/>
  <c r="G22" i="12" s="1"/>
  <c r="F55" i="12"/>
  <c r="F60" i="6"/>
  <c r="F67" i="7" s="1"/>
  <c r="F62" i="3"/>
  <c r="F65" i="4" s="1"/>
  <c r="F65" i="5" s="1"/>
  <c r="F13" i="5"/>
  <c r="F13" i="6" s="1"/>
  <c r="F22" i="6" s="1"/>
  <c r="F10" i="7"/>
  <c r="F27" i="7" s="1"/>
  <c r="F9" i="12"/>
  <c r="F14" i="12" s="1"/>
  <c r="O10" i="8"/>
  <c r="O10" i="3"/>
  <c r="O10" i="4" s="1"/>
  <c r="E38" i="19"/>
  <c r="J10" i="9"/>
  <c r="J19" i="9" s="1"/>
  <c r="J25" i="9" s="1"/>
  <c r="J30" i="9" s="1"/>
  <c r="J9" i="16"/>
  <c r="J11" i="17" s="1"/>
  <c r="F11" i="13"/>
  <c r="F16" i="13" s="1"/>
  <c r="F20" i="13" s="1"/>
  <c r="F26" i="13" s="1"/>
  <c r="F33" i="13" s="1"/>
  <c r="F38" i="13" s="1"/>
  <c r="E27" i="3"/>
  <c r="G11" i="13"/>
  <c r="G16" i="13" s="1"/>
  <c r="G20" i="13" s="1"/>
  <c r="G26" i="13" s="1"/>
  <c r="G33" i="13" s="1"/>
  <c r="G38" i="13" s="1"/>
  <c r="G9" i="16"/>
  <c r="G11" i="17" s="1"/>
  <c r="G12" i="18" s="1"/>
  <c r="G16" i="18" s="1"/>
  <c r="G21" i="18" s="1"/>
  <c r="G28" i="18" s="1"/>
  <c r="G32" i="18" s="1"/>
  <c r="G37" i="18" s="1"/>
  <c r="G11" i="3"/>
  <c r="G28" i="3" s="1"/>
  <c r="G10" i="9"/>
  <c r="G19" i="9" s="1"/>
  <c r="G25" i="9" s="1"/>
  <c r="G30" i="9" s="1"/>
  <c r="G11" i="8"/>
  <c r="G20" i="8" s="1"/>
  <c r="G27" i="8" s="1"/>
  <c r="N10" i="17"/>
  <c r="N15" i="17" s="1"/>
  <c r="J13" i="15"/>
  <c r="J17" i="15" s="1"/>
  <c r="J22" i="15" s="1"/>
  <c r="J11" i="14"/>
  <c r="J19" i="14" s="1"/>
  <c r="J28" i="14" s="1"/>
  <c r="J32" i="14" s="1"/>
  <c r="J37" i="14" s="1"/>
  <c r="N9" i="12"/>
  <c r="N14" i="12" s="1"/>
  <c r="N13" i="6"/>
  <c r="N22" i="6" s="1"/>
  <c r="E29" i="4"/>
  <c r="E31" i="5"/>
  <c r="F61" i="16"/>
  <c r="F63" i="18"/>
  <c r="F58" i="8"/>
  <c r="F61" i="9" s="1"/>
  <c r="F72" i="13"/>
  <c r="F62" i="14"/>
  <c r="F74" i="19"/>
  <c r="E27" i="15" l="1"/>
  <c r="M14" i="6"/>
  <c r="M23" i="6" s="1"/>
  <c r="M29" i="6" s="1"/>
  <c r="M33" i="6" s="1"/>
  <c r="M38" i="6" s="1"/>
  <c r="E53" i="17"/>
  <c r="F66" i="19"/>
  <c r="I13" i="11"/>
  <c r="I24" i="11" s="1"/>
  <c r="I29" i="11" s="1"/>
  <c r="I36" i="11" s="1"/>
  <c r="I41" i="11" s="1"/>
  <c r="I52" i="11" s="1"/>
  <c r="I57" i="11" s="1"/>
  <c r="I62" i="11" s="1"/>
  <c r="I11" i="8"/>
  <c r="I20" i="8" s="1"/>
  <c r="I27" i="8" s="1"/>
  <c r="I31" i="8" s="1"/>
  <c r="I42" i="8" s="1"/>
  <c r="I46" i="8" s="1"/>
  <c r="I51" i="8" s="1"/>
  <c r="I10" i="12"/>
  <c r="I15" i="12" s="1"/>
  <c r="I22" i="12" s="1"/>
  <c r="I31" i="12" s="1"/>
  <c r="I14" i="6"/>
  <c r="I23" i="6" s="1"/>
  <c r="I29" i="6" s="1"/>
  <c r="I33" i="6" s="1"/>
  <c r="I45" i="6" s="1"/>
  <c r="I49" i="6" s="1"/>
  <c r="I53" i="6" s="1"/>
  <c r="I11" i="14"/>
  <c r="I19" i="14" s="1"/>
  <c r="I28" i="14" s="1"/>
  <c r="I32" i="14" s="1"/>
  <c r="I37" i="14" s="1"/>
  <c r="I11" i="3"/>
  <c r="I53" i="4" s="1"/>
  <c r="I14" i="5"/>
  <c r="I25" i="5" s="1"/>
  <c r="I32" i="5" s="1"/>
  <c r="I36" i="5" s="1"/>
  <c r="I41" i="5" s="1"/>
  <c r="I13" i="15"/>
  <c r="I17" i="15" s="1"/>
  <c r="I22" i="15" s="1"/>
  <c r="I10" i="9"/>
  <c r="I19" i="9" s="1"/>
  <c r="I25" i="9" s="1"/>
  <c r="I30" i="9" s="1"/>
  <c r="I34" i="9" s="1"/>
  <c r="I45" i="9" s="1"/>
  <c r="I49" i="9" s="1"/>
  <c r="I54" i="9" s="1"/>
  <c r="I11" i="13"/>
  <c r="I16" i="13" s="1"/>
  <c r="I20" i="13" s="1"/>
  <c r="I26" i="13" s="1"/>
  <c r="I33" i="13" s="1"/>
  <c r="I38" i="13" s="1"/>
  <c r="I47" i="13" s="1"/>
  <c r="I9" i="16"/>
  <c r="I16" i="16" s="1"/>
  <c r="I22" i="16" s="1"/>
  <c r="I28" i="16" s="1"/>
  <c r="I32" i="16" s="1"/>
  <c r="I37" i="16" s="1"/>
  <c r="O10" i="13"/>
  <c r="O13" i="6"/>
  <c r="O10" i="14"/>
  <c r="F11" i="8"/>
  <c r="F20" i="8" s="1"/>
  <c r="F27" i="8" s="1"/>
  <c r="F35" i="8" s="1"/>
  <c r="E54" i="6"/>
  <c r="F9" i="16"/>
  <c r="F11" i="17" s="1"/>
  <c r="F12" i="18" s="1"/>
  <c r="F16" i="18" s="1"/>
  <c r="F21" i="18" s="1"/>
  <c r="F28" i="18" s="1"/>
  <c r="F32" i="18" s="1"/>
  <c r="F37" i="18" s="1"/>
  <c r="F10" i="12"/>
  <c r="F15" i="12" s="1"/>
  <c r="F22" i="12" s="1"/>
  <c r="F31" i="12" s="1"/>
  <c r="F10" i="9"/>
  <c r="F19" i="9" s="1"/>
  <c r="F25" i="9" s="1"/>
  <c r="F30" i="9" s="1"/>
  <c r="F34" i="9" s="1"/>
  <c r="F45" i="9" s="1"/>
  <c r="F49" i="9" s="1"/>
  <c r="F11" i="7"/>
  <c r="F17" i="7" s="1"/>
  <c r="F23" i="7" s="1"/>
  <c r="F28" i="7" s="1"/>
  <c r="F34" i="7" s="1"/>
  <c r="F38" i="7" s="1"/>
  <c r="F43" i="7" s="1"/>
  <c r="F14" i="6"/>
  <c r="F23" i="6" s="1"/>
  <c r="F29" i="6" s="1"/>
  <c r="F33" i="6" s="1"/>
  <c r="F38" i="6" s="1"/>
  <c r="O9" i="12"/>
  <c r="O8" i="16"/>
  <c r="O12" i="15"/>
  <c r="F14" i="5"/>
  <c r="F25" i="5" s="1"/>
  <c r="F32" i="5" s="1"/>
  <c r="F36" i="5" s="1"/>
  <c r="F41" i="5" s="1"/>
  <c r="O12" i="11"/>
  <c r="O9" i="9"/>
  <c r="O13" i="5"/>
  <c r="O10" i="7"/>
  <c r="O10" i="17"/>
  <c r="F13" i="11"/>
  <c r="F24" i="11" s="1"/>
  <c r="F29" i="11" s="1"/>
  <c r="F36" i="11" s="1"/>
  <c r="F45" i="11" s="1"/>
  <c r="F11" i="3"/>
  <c r="F28" i="3" s="1"/>
  <c r="O11" i="18"/>
  <c r="F13" i="15"/>
  <c r="F17" i="15" s="1"/>
  <c r="F22" i="15" s="1"/>
  <c r="F28" i="15" s="1"/>
  <c r="F32" i="15" s="1"/>
  <c r="F37" i="15" s="1"/>
  <c r="F44" i="15" s="1"/>
  <c r="H14" i="3"/>
  <c r="M11" i="7"/>
  <c r="M17" i="7" s="1"/>
  <c r="M23" i="7" s="1"/>
  <c r="M28" i="7" s="1"/>
  <c r="M34" i="7" s="1"/>
  <c r="M38" i="7" s="1"/>
  <c r="M43" i="7" s="1"/>
  <c r="I79" i="15"/>
  <c r="M9" i="16"/>
  <c r="M16" i="16" s="1"/>
  <c r="M22" i="16" s="1"/>
  <c r="M28" i="16" s="1"/>
  <c r="M32" i="16" s="1"/>
  <c r="M37" i="16" s="1"/>
  <c r="K10" i="12"/>
  <c r="K15" i="12" s="1"/>
  <c r="K22" i="12" s="1"/>
  <c r="K27" i="12" s="1"/>
  <c r="K38" i="12" s="1"/>
  <c r="K42" i="12" s="1"/>
  <c r="K47" i="12" s="1"/>
  <c r="K11" i="8"/>
  <c r="K20" i="8" s="1"/>
  <c r="K27" i="8" s="1"/>
  <c r="K31" i="8" s="1"/>
  <c r="K42" i="8" s="1"/>
  <c r="K46" i="8" s="1"/>
  <c r="K51" i="8" s="1"/>
  <c r="F27" i="3"/>
  <c r="F29" i="4" s="1"/>
  <c r="F31" i="5" s="1"/>
  <c r="F28" i="6" s="1"/>
  <c r="F33" i="7" s="1"/>
  <c r="F26" i="8" s="1"/>
  <c r="F29" i="9" s="1"/>
  <c r="F35" i="11" s="1"/>
  <c r="K10" i="9"/>
  <c r="K19" i="9" s="1"/>
  <c r="K25" i="9" s="1"/>
  <c r="K30" i="9" s="1"/>
  <c r="K38" i="9" s="1"/>
  <c r="F16" i="5"/>
  <c r="F17" i="6" s="1"/>
  <c r="F13" i="7" s="1"/>
  <c r="F13" i="8" s="1"/>
  <c r="F12" i="9" s="1"/>
  <c r="F16" i="11" s="1"/>
  <c r="F18" i="12" s="1"/>
  <c r="F13" i="13" s="1"/>
  <c r="F13" i="14" s="1"/>
  <c r="M10" i="9"/>
  <c r="M19" i="9" s="1"/>
  <c r="M25" i="9" s="1"/>
  <c r="M30" i="9" s="1"/>
  <c r="M38" i="9" s="1"/>
  <c r="F26" i="12"/>
  <c r="F42" i="13" s="1"/>
  <c r="F31" i="14" s="1"/>
  <c r="F31" i="16" s="1"/>
  <c r="F29" i="17" s="1"/>
  <c r="F31" i="18" s="1"/>
  <c r="M11" i="13"/>
  <c r="M16" i="13" s="1"/>
  <c r="M20" i="13" s="1"/>
  <c r="M26" i="13" s="1"/>
  <c r="M33" i="13" s="1"/>
  <c r="M38" i="13" s="1"/>
  <c r="M43" i="13" s="1"/>
  <c r="M54" i="13" s="1"/>
  <c r="M60" i="13" s="1"/>
  <c r="M65" i="13" s="1"/>
  <c r="M11" i="3"/>
  <c r="M49" i="3" s="1"/>
  <c r="M11" i="8"/>
  <c r="M20" i="8" s="1"/>
  <c r="M27" i="8" s="1"/>
  <c r="M31" i="8" s="1"/>
  <c r="F13" i="3"/>
  <c r="M14" i="5"/>
  <c r="M25" i="5" s="1"/>
  <c r="M32" i="5" s="1"/>
  <c r="M36" i="5" s="1"/>
  <c r="M48" i="5" s="1"/>
  <c r="M52" i="5" s="1"/>
  <c r="M56" i="5" s="1"/>
  <c r="M11" i="14"/>
  <c r="M19" i="14" s="1"/>
  <c r="M28" i="14" s="1"/>
  <c r="M32" i="14" s="1"/>
  <c r="M37" i="14" s="1"/>
  <c r="F32" i="3"/>
  <c r="F34" i="4" s="1"/>
  <c r="F35" i="5" s="1"/>
  <c r="F32" i="6" s="1"/>
  <c r="F37" i="7" s="1"/>
  <c r="F30" i="8" s="1"/>
  <c r="F33" i="9" s="1"/>
  <c r="F40" i="11" s="1"/>
  <c r="I72" i="13"/>
  <c r="E10" i="8"/>
  <c r="M13" i="15"/>
  <c r="M17" i="15" s="1"/>
  <c r="M22" i="15" s="1"/>
  <c r="E12" i="11"/>
  <c r="M10" i="12"/>
  <c r="M15" i="12" s="1"/>
  <c r="M22" i="12" s="1"/>
  <c r="M31" i="12" s="1"/>
  <c r="H15" i="4"/>
  <c r="E5" i="9"/>
  <c r="E5" i="5"/>
  <c r="K14" i="5"/>
  <c r="K25" i="5" s="1"/>
  <c r="K32" i="5" s="1"/>
  <c r="K36" i="5" s="1"/>
  <c r="K41" i="5" s="1"/>
  <c r="K11" i="7"/>
  <c r="K17" i="7" s="1"/>
  <c r="K23" i="7" s="1"/>
  <c r="K28" i="7" s="1"/>
  <c r="K34" i="7" s="1"/>
  <c r="K38" i="7" s="1"/>
  <c r="K43" i="7" s="1"/>
  <c r="F12" i="15"/>
  <c r="F38" i="19"/>
  <c r="K14" i="6"/>
  <c r="K23" i="6" s="1"/>
  <c r="K29" i="6" s="1"/>
  <c r="K33" i="6" s="1"/>
  <c r="K38" i="6" s="1"/>
  <c r="E13" i="5"/>
  <c r="K13" i="11"/>
  <c r="K24" i="11" s="1"/>
  <c r="K29" i="11" s="1"/>
  <c r="K36" i="11" s="1"/>
  <c r="K41" i="11" s="1"/>
  <c r="K52" i="11" s="1"/>
  <c r="K57" i="11" s="1"/>
  <c r="K62" i="11" s="1"/>
  <c r="E5" i="3"/>
  <c r="K9" i="16"/>
  <c r="K16" i="16" s="1"/>
  <c r="K22" i="16" s="1"/>
  <c r="K28" i="16" s="1"/>
  <c r="K32" i="16" s="1"/>
  <c r="K37" i="16" s="1"/>
  <c r="E5" i="13"/>
  <c r="E5" i="7"/>
  <c r="E5" i="12"/>
  <c r="E5" i="11"/>
  <c r="E21" i="15"/>
  <c r="K13" i="15"/>
  <c r="K17" i="15" s="1"/>
  <c r="K22" i="15" s="1"/>
  <c r="K28" i="15" s="1"/>
  <c r="K32" i="15" s="1"/>
  <c r="K37" i="15" s="1"/>
  <c r="K44" i="15" s="1"/>
  <c r="K51" i="15" s="1"/>
  <c r="E5" i="17"/>
  <c r="E12" i="15"/>
  <c r="E5" i="19"/>
  <c r="E10" i="3"/>
  <c r="K11" i="14"/>
  <c r="K19" i="14" s="1"/>
  <c r="K28" i="14" s="1"/>
  <c r="K32" i="14" s="1"/>
  <c r="K37" i="14" s="1"/>
  <c r="K11" i="3"/>
  <c r="K24" i="4" s="1"/>
  <c r="F10" i="3"/>
  <c r="E22" i="6"/>
  <c r="E5" i="8"/>
  <c r="E18" i="9"/>
  <c r="E5" i="4"/>
  <c r="E23" i="4"/>
  <c r="E18" i="14"/>
  <c r="E19" i="8"/>
  <c r="E32" i="13"/>
  <c r="E20" i="3"/>
  <c r="E26" i="19"/>
  <c r="E15" i="16"/>
  <c r="H31" i="8"/>
  <c r="H42" i="8" s="1"/>
  <c r="H46" i="8" s="1"/>
  <c r="H51" i="8" s="1"/>
  <c r="H35" i="8"/>
  <c r="G27" i="12"/>
  <c r="G38" i="12" s="1"/>
  <c r="G42" i="12" s="1"/>
  <c r="G47" i="12" s="1"/>
  <c r="G31" i="12"/>
  <c r="I27" i="12"/>
  <c r="I38" i="12" s="1"/>
  <c r="I42" i="12" s="1"/>
  <c r="I47" i="12" s="1"/>
  <c r="G31" i="8"/>
  <c r="G42" i="8" s="1"/>
  <c r="G46" i="8" s="1"/>
  <c r="G51" i="8" s="1"/>
  <c r="G35" i="8"/>
  <c r="H27" i="12"/>
  <c r="H38" i="12" s="1"/>
  <c r="H42" i="12" s="1"/>
  <c r="H47" i="12" s="1"/>
  <c r="H31" i="12"/>
  <c r="F43" i="13"/>
  <c r="F54" i="13" s="1"/>
  <c r="F60" i="13" s="1"/>
  <c r="F47" i="13"/>
  <c r="G34" i="9"/>
  <c r="G45" i="9" s="1"/>
  <c r="G49" i="9" s="1"/>
  <c r="G54" i="9" s="1"/>
  <c r="G38" i="9"/>
  <c r="M41" i="11"/>
  <c r="M52" i="11" s="1"/>
  <c r="M57" i="11" s="1"/>
  <c r="M62" i="11" s="1"/>
  <c r="M45" i="11"/>
  <c r="E41" i="4"/>
  <c r="E49" i="19"/>
  <c r="E38" i="14"/>
  <c r="E39" i="9"/>
  <c r="E38" i="18"/>
  <c r="E48" i="13"/>
  <c r="E36" i="8"/>
  <c r="E38" i="15"/>
  <c r="E36" i="17"/>
  <c r="E32" i="12"/>
  <c r="E44" i="7"/>
  <c r="E42" i="5"/>
  <c r="E46" i="11"/>
  <c r="E38" i="16"/>
  <c r="E39" i="6"/>
  <c r="H50" i="7"/>
  <c r="H43" i="7"/>
  <c r="H41" i="11"/>
  <c r="H52" i="11" s="1"/>
  <c r="H57" i="11" s="1"/>
  <c r="H62" i="11" s="1"/>
  <c r="H45" i="11"/>
  <c r="I45" i="11"/>
  <c r="G43" i="13"/>
  <c r="G54" i="13" s="1"/>
  <c r="G60" i="13" s="1"/>
  <c r="G65" i="13" s="1"/>
  <c r="G47" i="13"/>
  <c r="H34" i="9"/>
  <c r="H45" i="9" s="1"/>
  <c r="H49" i="9" s="1"/>
  <c r="H38" i="9"/>
  <c r="G41" i="11"/>
  <c r="G52" i="11" s="1"/>
  <c r="G57" i="11" s="1"/>
  <c r="G62" i="11" s="1"/>
  <c r="G45" i="11"/>
  <c r="K43" i="13"/>
  <c r="K54" i="13" s="1"/>
  <c r="K60" i="13" s="1"/>
  <c r="K65" i="13" s="1"/>
  <c r="K47" i="13"/>
  <c r="F47" i="19"/>
  <c r="F44" i="11"/>
  <c r="F36" i="18"/>
  <c r="F34" i="17"/>
  <c r="F34" i="8"/>
  <c r="F36" i="16"/>
  <c r="F42" i="7"/>
  <c r="F36" i="15"/>
  <c r="F37" i="6"/>
  <c r="F37" i="3"/>
  <c r="F30" i="12"/>
  <c r="F36" i="14"/>
  <c r="F40" i="5"/>
  <c r="F46" i="13"/>
  <c r="F39" i="4"/>
  <c r="F37" i="9"/>
  <c r="J34" i="9"/>
  <c r="J45" i="9" s="1"/>
  <c r="J49" i="9" s="1"/>
  <c r="J54" i="9" s="1"/>
  <c r="J38" i="9"/>
  <c r="H43" i="13"/>
  <c r="H54" i="13" s="1"/>
  <c r="H60" i="13" s="1"/>
  <c r="H65" i="13" s="1"/>
  <c r="H47" i="13"/>
  <c r="G44" i="14"/>
  <c r="G48" i="14" s="1"/>
  <c r="G54" i="14" s="1"/>
  <c r="G37" i="14"/>
  <c r="E37" i="3"/>
  <c r="E36" i="14"/>
  <c r="E36" i="18"/>
  <c r="E46" i="13"/>
  <c r="E34" i="8"/>
  <c r="E37" i="6"/>
  <c r="E36" i="16"/>
  <c r="E37" i="9"/>
  <c r="E36" i="15"/>
  <c r="E34" i="17"/>
  <c r="E30" i="12"/>
  <c r="E42" i="7"/>
  <c r="E40" i="5"/>
  <c r="E44" i="11"/>
  <c r="E47" i="19"/>
  <c r="J27" i="12"/>
  <c r="J38" i="12" s="1"/>
  <c r="J42" i="12" s="1"/>
  <c r="J47" i="12" s="1"/>
  <c r="J31" i="12"/>
  <c r="E44" i="6"/>
  <c r="E29" i="16"/>
  <c r="O19" i="5"/>
  <c r="E10" i="14"/>
  <c r="E10" i="7"/>
  <c r="E11" i="18"/>
  <c r="O14" i="14"/>
  <c r="E37" i="12"/>
  <c r="O14" i="13"/>
  <c r="O16" i="7"/>
  <c r="F54" i="3"/>
  <c r="F58" i="4" s="1"/>
  <c r="F55" i="5" s="1"/>
  <c r="F52" i="6" s="1"/>
  <c r="F60" i="7" s="1"/>
  <c r="F50" i="8" s="1"/>
  <c r="F53" i="9" s="1"/>
  <c r="F61" i="11" s="1"/>
  <c r="E60" i="4"/>
  <c r="E23" i="11"/>
  <c r="E57" i="5"/>
  <c r="E50" i="8"/>
  <c r="E24" i="5"/>
  <c r="E14" i="12"/>
  <c r="E15" i="18"/>
  <c r="E55" i="14"/>
  <c r="E57" i="15"/>
  <c r="E55" i="9"/>
  <c r="E27" i="7"/>
  <c r="E63" i="11"/>
  <c r="F10" i="4"/>
  <c r="E48" i="12"/>
  <c r="O18" i="11"/>
  <c r="E51" i="11"/>
  <c r="E41" i="8"/>
  <c r="O11" i="12"/>
  <c r="E44" i="9"/>
  <c r="O19" i="4"/>
  <c r="E41" i="17"/>
  <c r="H48" i="5"/>
  <c r="H52" i="5" s="1"/>
  <c r="H56" i="5" s="1"/>
  <c r="E46" i="4"/>
  <c r="E44" i="3"/>
  <c r="J60" i="6"/>
  <c r="J67" i="7" s="1"/>
  <c r="O15" i="4"/>
  <c r="O13" i="14"/>
  <c r="O17" i="6"/>
  <c r="E23" i="15"/>
  <c r="E20" i="9"/>
  <c r="F10" i="8"/>
  <c r="F19" i="8" s="1"/>
  <c r="E28" i="19"/>
  <c r="E14" i="19"/>
  <c r="J72" i="13"/>
  <c r="J61" i="16"/>
  <c r="E25" i="17"/>
  <c r="E14" i="15"/>
  <c r="E25" i="11"/>
  <c r="E14" i="11"/>
  <c r="N10" i="13"/>
  <c r="N15" i="13" s="1"/>
  <c r="N19" i="13" s="1"/>
  <c r="N25" i="13" s="1"/>
  <c r="N32" i="13" s="1"/>
  <c r="J62" i="14"/>
  <c r="E27" i="14"/>
  <c r="E15" i="5"/>
  <c r="E11" i="9"/>
  <c r="N12" i="11"/>
  <c r="N23" i="11" s="1"/>
  <c r="N28" i="11" s="1"/>
  <c r="E21" i="12"/>
  <c r="J63" i="18"/>
  <c r="J62" i="3"/>
  <c r="J65" i="4" s="1"/>
  <c r="J65" i="5" s="1"/>
  <c r="E28" i="6"/>
  <c r="E12" i="4"/>
  <c r="E12" i="3"/>
  <c r="F15" i="13"/>
  <c r="E12" i="17"/>
  <c r="J55" i="12"/>
  <c r="N10" i="14"/>
  <c r="N18" i="14" s="1"/>
  <c r="E12" i="14"/>
  <c r="J58" i="8"/>
  <c r="J61" i="9" s="1"/>
  <c r="E27" i="16"/>
  <c r="J14" i="5"/>
  <c r="J25" i="5" s="1"/>
  <c r="J32" i="5" s="1"/>
  <c r="J36" i="5" s="1"/>
  <c r="J41" i="5" s="1"/>
  <c r="G16" i="17"/>
  <c r="G21" i="17" s="1"/>
  <c r="G26" i="17" s="1"/>
  <c r="G30" i="17" s="1"/>
  <c r="N10" i="7"/>
  <c r="N16" i="7" s="1"/>
  <c r="N22" i="7" s="1"/>
  <c r="N27" i="7" s="1"/>
  <c r="N8" i="16"/>
  <c r="N21" i="16" s="1"/>
  <c r="N10" i="8"/>
  <c r="N19" i="8" s="1"/>
  <c r="N13" i="5"/>
  <c r="N24" i="5" s="1"/>
  <c r="N9" i="9"/>
  <c r="N18" i="9" s="1"/>
  <c r="N24" i="9" s="1"/>
  <c r="H54" i="9"/>
  <c r="J13" i="11"/>
  <c r="J24" i="11" s="1"/>
  <c r="J29" i="11" s="1"/>
  <c r="J36" i="11" s="1"/>
  <c r="E35" i="11"/>
  <c r="N11" i="18"/>
  <c r="N20" i="18" s="1"/>
  <c r="J79" i="15"/>
  <c r="E29" i="9"/>
  <c r="J61" i="17"/>
  <c r="J11" i="13"/>
  <c r="J16" i="13" s="1"/>
  <c r="J20" i="13" s="1"/>
  <c r="J26" i="13" s="1"/>
  <c r="J33" i="13" s="1"/>
  <c r="J38" i="13" s="1"/>
  <c r="J11" i="3"/>
  <c r="J53" i="4" s="1"/>
  <c r="E33" i="7"/>
  <c r="N10" i="3"/>
  <c r="N10" i="4" s="1"/>
  <c r="N23" i="4" s="1"/>
  <c r="J11" i="7"/>
  <c r="J17" i="7" s="1"/>
  <c r="J23" i="7" s="1"/>
  <c r="J28" i="7" s="1"/>
  <c r="J34" i="7" s="1"/>
  <c r="J38" i="7" s="1"/>
  <c r="J43" i="7" s="1"/>
  <c r="N12" i="15"/>
  <c r="N21" i="15" s="1"/>
  <c r="J14" i="6"/>
  <c r="J23" i="6" s="1"/>
  <c r="J29" i="6" s="1"/>
  <c r="J33" i="6" s="1"/>
  <c r="E27" i="18"/>
  <c r="E11" i="12"/>
  <c r="E26" i="8"/>
  <c r="E12" i="13"/>
  <c r="E12" i="8"/>
  <c r="J11" i="8"/>
  <c r="J20" i="8" s="1"/>
  <c r="J27" i="8" s="1"/>
  <c r="E10" i="16"/>
  <c r="E15" i="6"/>
  <c r="H16" i="3"/>
  <c r="E72" i="13"/>
  <c r="E22" i="3"/>
  <c r="E29" i="7"/>
  <c r="E25" i="4"/>
  <c r="E55" i="12"/>
  <c r="F22" i="7"/>
  <c r="E10" i="17"/>
  <c r="E62" i="3"/>
  <c r="E16" i="12"/>
  <c r="I63" i="18"/>
  <c r="E24" i="6"/>
  <c r="N20" i="3"/>
  <c r="I61" i="17"/>
  <c r="E34" i="13"/>
  <c r="E26" i="5"/>
  <c r="I61" i="16"/>
  <c r="H21" i="3"/>
  <c r="E61" i="16"/>
  <c r="I55" i="12"/>
  <c r="I60" i="6"/>
  <c r="I67" i="7" s="1"/>
  <c r="H53" i="4"/>
  <c r="E20" i="14"/>
  <c r="E17" i="16"/>
  <c r="E8" i="16"/>
  <c r="E65" i="5"/>
  <c r="H18" i="4"/>
  <c r="E10" i="4"/>
  <c r="E13" i="6"/>
  <c r="I62" i="3"/>
  <c r="I65" i="4" s="1"/>
  <c r="I65" i="5" s="1"/>
  <c r="E9" i="12"/>
  <c r="E17" i="18"/>
  <c r="E9" i="9"/>
  <c r="E58" i="8"/>
  <c r="E65" i="4"/>
  <c r="E21" i="8"/>
  <c r="E63" i="18"/>
  <c r="E79" i="15"/>
  <c r="E12" i="19"/>
  <c r="H30" i="4"/>
  <c r="F21" i="3"/>
  <c r="O12" i="8"/>
  <c r="O15" i="6"/>
  <c r="O18" i="6"/>
  <c r="O16" i="3"/>
  <c r="O15" i="5"/>
  <c r="O15" i="14"/>
  <c r="O15" i="13"/>
  <c r="E43" i="8"/>
  <c r="E39" i="12"/>
  <c r="M47" i="4"/>
  <c r="F37" i="12"/>
  <c r="F53" i="13" s="1"/>
  <c r="F43" i="14" s="1"/>
  <c r="F43" i="15" s="1"/>
  <c r="E49" i="5"/>
  <c r="E45" i="16"/>
  <c r="H28" i="3"/>
  <c r="F54" i="19"/>
  <c r="H59" i="4"/>
  <c r="E53" i="7"/>
  <c r="E48" i="4"/>
  <c r="M11" i="4"/>
  <c r="E53" i="11"/>
  <c r="H33" i="3"/>
  <c r="H38" i="3" s="1"/>
  <c r="H55" i="3"/>
  <c r="O15" i="3"/>
  <c r="H49" i="3"/>
  <c r="E5" i="15"/>
  <c r="E5" i="18"/>
  <c r="E45" i="18"/>
  <c r="E46" i="3"/>
  <c r="E45" i="15"/>
  <c r="E46" i="9"/>
  <c r="G16" i="16"/>
  <c r="G22" i="16" s="1"/>
  <c r="G28" i="16" s="1"/>
  <c r="G32" i="16" s="1"/>
  <c r="H11" i="4"/>
  <c r="H35" i="4"/>
  <c r="H40" i="4" s="1"/>
  <c r="H45" i="3"/>
  <c r="H47" i="4"/>
  <c r="E46" i="6"/>
  <c r="E45" i="14"/>
  <c r="E5" i="6"/>
  <c r="E56" i="19"/>
  <c r="E5" i="14"/>
  <c r="E43" i="17"/>
  <c r="G18" i="4"/>
  <c r="E40" i="19"/>
  <c r="E30" i="6"/>
  <c r="L9" i="16"/>
  <c r="L16" i="16" s="1"/>
  <c r="L22" i="16" s="1"/>
  <c r="L28" i="16" s="1"/>
  <c r="L32" i="16" s="1"/>
  <c r="L14" i="5"/>
  <c r="L25" i="5" s="1"/>
  <c r="L32" i="5" s="1"/>
  <c r="L36" i="5" s="1"/>
  <c r="L41" i="5" s="1"/>
  <c r="E58" i="4"/>
  <c r="L13" i="11"/>
  <c r="L24" i="11" s="1"/>
  <c r="L29" i="11" s="1"/>
  <c r="L36" i="11" s="1"/>
  <c r="E55" i="15"/>
  <c r="E35" i="7"/>
  <c r="M24" i="4"/>
  <c r="E53" i="16"/>
  <c r="E51" i="17"/>
  <c r="E37" i="11"/>
  <c r="E53" i="18"/>
  <c r="L11" i="13"/>
  <c r="L16" i="13" s="1"/>
  <c r="L20" i="13" s="1"/>
  <c r="L26" i="13" s="1"/>
  <c r="L33" i="13" s="1"/>
  <c r="L38" i="13" s="1"/>
  <c r="L11" i="3"/>
  <c r="L11" i="8"/>
  <c r="L20" i="8" s="1"/>
  <c r="L27" i="8" s="1"/>
  <c r="E27" i="17"/>
  <c r="E23" i="12"/>
  <c r="F19" i="13"/>
  <c r="E53" i="14"/>
  <c r="F59" i="19"/>
  <c r="E31" i="9"/>
  <c r="L11" i="14"/>
  <c r="L19" i="14" s="1"/>
  <c r="L28" i="14" s="1"/>
  <c r="L32" i="14" s="1"/>
  <c r="E28" i="8"/>
  <c r="E61" i="11"/>
  <c r="E29" i="18"/>
  <c r="E46" i="12"/>
  <c r="L10" i="9"/>
  <c r="L19" i="9" s="1"/>
  <c r="L25" i="9" s="1"/>
  <c r="L30" i="9" s="1"/>
  <c r="E66" i="19"/>
  <c r="E60" i="7"/>
  <c r="E53" i="9"/>
  <c r="E29" i="15"/>
  <c r="L11" i="7"/>
  <c r="L17" i="7" s="1"/>
  <c r="L23" i="7" s="1"/>
  <c r="L28" i="7" s="1"/>
  <c r="L34" i="7" s="1"/>
  <c r="L38" i="7" s="1"/>
  <c r="E39" i="13"/>
  <c r="F32" i="13"/>
  <c r="F10" i="14" s="1"/>
  <c r="F16" i="15" s="1"/>
  <c r="F21" i="15" s="1"/>
  <c r="E64" i="13"/>
  <c r="E33" i="5"/>
  <c r="L14" i="6"/>
  <c r="L23" i="6" s="1"/>
  <c r="L29" i="6" s="1"/>
  <c r="L33" i="6" s="1"/>
  <c r="L38" i="6" s="1"/>
  <c r="L10" i="12"/>
  <c r="L15" i="12" s="1"/>
  <c r="L22" i="12" s="1"/>
  <c r="E29" i="3"/>
  <c r="E52" i="6"/>
  <c r="F41" i="12"/>
  <c r="F59" i="13" s="1"/>
  <c r="F47" i="14" s="1"/>
  <c r="E29" i="14"/>
  <c r="E31" i="4"/>
  <c r="I28" i="15"/>
  <c r="I32" i="15" s="1"/>
  <c r="I37" i="15" s="1"/>
  <c r="I44" i="15" s="1"/>
  <c r="H44" i="14"/>
  <c r="H48" i="14" s="1"/>
  <c r="H54" i="14" s="1"/>
  <c r="O14" i="3"/>
  <c r="O16" i="6"/>
  <c r="O14" i="4"/>
  <c r="O12" i="14"/>
  <c r="O17" i="5"/>
  <c r="O14" i="7"/>
  <c r="O13" i="9"/>
  <c r="O14" i="8"/>
  <c r="O16" i="11"/>
  <c r="I52" i="7"/>
  <c r="I56" i="7" s="1"/>
  <c r="I61" i="7" s="1"/>
  <c r="I50" i="7"/>
  <c r="G45" i="3"/>
  <c r="E54" i="3"/>
  <c r="E43" i="18"/>
  <c r="E53" i="13"/>
  <c r="I74" i="19"/>
  <c r="E47" i="5"/>
  <c r="G55" i="3"/>
  <c r="E54" i="19"/>
  <c r="I58" i="8"/>
  <c r="I61" i="9" s="1"/>
  <c r="E13" i="18"/>
  <c r="E43" i="14"/>
  <c r="E43" i="16"/>
  <c r="G49" i="3"/>
  <c r="E51" i="7"/>
  <c r="M28" i="15"/>
  <c r="M32" i="15" s="1"/>
  <c r="M37" i="15" s="1"/>
  <c r="M44" i="15" s="1"/>
  <c r="F44" i="14"/>
  <c r="F48" i="14" s="1"/>
  <c r="G52" i="7"/>
  <c r="G56" i="7" s="1"/>
  <c r="G61" i="7" s="1"/>
  <c r="G50" i="7"/>
  <c r="O12" i="12"/>
  <c r="O15" i="11"/>
  <c r="O13" i="7"/>
  <c r="O13" i="8"/>
  <c r="H16" i="16"/>
  <c r="H22" i="16" s="1"/>
  <c r="H28" i="16" s="1"/>
  <c r="H32" i="16" s="1"/>
  <c r="H11" i="17"/>
  <c r="O18" i="4"/>
  <c r="O16" i="8"/>
  <c r="O15" i="7"/>
  <c r="H28" i="15"/>
  <c r="H32" i="15" s="1"/>
  <c r="H37" i="15" s="1"/>
  <c r="H44" i="15" s="1"/>
  <c r="O19" i="6"/>
  <c r="O18" i="13"/>
  <c r="O20" i="11"/>
  <c r="O16" i="14"/>
  <c r="J28" i="15"/>
  <c r="J32" i="15" s="1"/>
  <c r="J37" i="15" s="1"/>
  <c r="J44" i="15" s="1"/>
  <c r="G13" i="19"/>
  <c r="G18" i="19" s="1"/>
  <c r="G27" i="19" s="1"/>
  <c r="G39" i="19" s="1"/>
  <c r="G43" i="19" s="1"/>
  <c r="M45" i="6"/>
  <c r="M49" i="6" s="1"/>
  <c r="M53" i="6" s="1"/>
  <c r="F24" i="5"/>
  <c r="F16" i="3"/>
  <c r="M53" i="4"/>
  <c r="M18" i="4"/>
  <c r="M45" i="3"/>
  <c r="M55" i="3"/>
  <c r="J16" i="16"/>
  <c r="J22" i="16" s="1"/>
  <c r="J28" i="16" s="1"/>
  <c r="J32" i="16" s="1"/>
  <c r="J37" i="16" s="1"/>
  <c r="J44" i="14"/>
  <c r="J48" i="14" s="1"/>
  <c r="J54" i="14" s="1"/>
  <c r="G44" i="18"/>
  <c r="G49" i="18" s="1"/>
  <c r="G54" i="18" s="1"/>
  <c r="F31" i="15"/>
  <c r="F27" i="15"/>
  <c r="F27" i="16"/>
  <c r="F25" i="17" s="1"/>
  <c r="F27" i="18" s="1"/>
  <c r="F44" i="18"/>
  <c r="F49" i="18" s="1"/>
  <c r="I48" i="5"/>
  <c r="I52" i="5" s="1"/>
  <c r="I56" i="5" s="1"/>
  <c r="J12" i="18"/>
  <c r="J16" i="17"/>
  <c r="J21" i="17" s="1"/>
  <c r="J26" i="17" s="1"/>
  <c r="J30" i="17" s="1"/>
  <c r="J35" i="17" s="1"/>
  <c r="O20" i="4"/>
  <c r="O20" i="6"/>
  <c r="G53" i="4"/>
  <c r="G59" i="4"/>
  <c r="G21" i="3"/>
  <c r="G24" i="4"/>
  <c r="G47" i="4"/>
  <c r="G33" i="3"/>
  <c r="G38" i="3" s="1"/>
  <c r="G11" i="4"/>
  <c r="G30" i="4"/>
  <c r="G16" i="3"/>
  <c r="G35" i="4"/>
  <c r="G40" i="4" s="1"/>
  <c r="H52" i="7"/>
  <c r="H56" i="7" s="1"/>
  <c r="H61" i="7" s="1"/>
  <c r="H45" i="6"/>
  <c r="H49" i="6" s="1"/>
  <c r="H53" i="6" s="1"/>
  <c r="G48" i="5"/>
  <c r="G52" i="5" s="1"/>
  <c r="G56" i="5" s="1"/>
  <c r="F13" i="19"/>
  <c r="F18" i="19" s="1"/>
  <c r="F27" i="19" s="1"/>
  <c r="F39" i="19" s="1"/>
  <c r="F43" i="19" s="1"/>
  <c r="F48" i="19" s="1"/>
  <c r="G45" i="6"/>
  <c r="G49" i="6" s="1"/>
  <c r="G53" i="6" s="1"/>
  <c r="M33" i="3"/>
  <c r="M38" i="3" s="1"/>
  <c r="M21" i="3"/>
  <c r="M16" i="3"/>
  <c r="O13" i="4"/>
  <c r="O13" i="3"/>
  <c r="O16" i="5"/>
  <c r="O12" i="9"/>
  <c r="E55" i="16"/>
  <c r="E62" i="7"/>
  <c r="E56" i="3"/>
  <c r="E52" i="8"/>
  <c r="E55" i="18"/>
  <c r="E66" i="13"/>
  <c r="O18" i="5"/>
  <c r="O17" i="11"/>
  <c r="O11" i="9"/>
  <c r="O12" i="4"/>
  <c r="O14" i="11"/>
  <c r="O12" i="3"/>
  <c r="E67" i="7"/>
  <c r="E60" i="6"/>
  <c r="E61" i="17"/>
  <c r="E74" i="19"/>
  <c r="G28" i="15"/>
  <c r="G32" i="15" s="1"/>
  <c r="G37" i="15" s="1"/>
  <c r="G44" i="15" s="1"/>
  <c r="E49" i="7"/>
  <c r="F61" i="17"/>
  <c r="F79" i="15"/>
  <c r="M59" i="4" l="1"/>
  <c r="M30" i="4"/>
  <c r="I38" i="9"/>
  <c r="M28" i="3"/>
  <c r="I35" i="8"/>
  <c r="I44" i="16"/>
  <c r="I48" i="16" s="1"/>
  <c r="I54" i="16" s="1"/>
  <c r="F50" i="7"/>
  <c r="F52" i="7"/>
  <c r="F56" i="7" s="1"/>
  <c r="I38" i="6"/>
  <c r="F31" i="8"/>
  <c r="F42" i="8" s="1"/>
  <c r="F46" i="8" s="1"/>
  <c r="I33" i="3"/>
  <c r="I38" i="3" s="1"/>
  <c r="I18" i="4"/>
  <c r="I44" i="14"/>
  <c r="I48" i="14" s="1"/>
  <c r="I54" i="14" s="1"/>
  <c r="I55" i="3"/>
  <c r="I24" i="4"/>
  <c r="I21" i="3"/>
  <c r="I47" i="4"/>
  <c r="I11" i="4"/>
  <c r="I28" i="3"/>
  <c r="I59" i="4"/>
  <c r="I49" i="3"/>
  <c r="I35" i="4"/>
  <c r="I40" i="4" s="1"/>
  <c r="I16" i="3"/>
  <c r="I30" i="4"/>
  <c r="I45" i="3"/>
  <c r="F11" i="4"/>
  <c r="F35" i="4" s="1"/>
  <c r="F40" i="4" s="1"/>
  <c r="F49" i="3"/>
  <c r="F45" i="3"/>
  <c r="F33" i="3"/>
  <c r="F38" i="3" s="1"/>
  <c r="F27" i="12"/>
  <c r="F38" i="12" s="1"/>
  <c r="F42" i="12" s="1"/>
  <c r="I11" i="17"/>
  <c r="I16" i="17" s="1"/>
  <c r="I21" i="17" s="1"/>
  <c r="I26" i="17" s="1"/>
  <c r="I30" i="17" s="1"/>
  <c r="I35" i="17" s="1"/>
  <c r="I43" i="13"/>
  <c r="I54" i="13" s="1"/>
  <c r="I60" i="13" s="1"/>
  <c r="I65" i="13" s="1"/>
  <c r="F45" i="6"/>
  <c r="F49" i="6" s="1"/>
  <c r="K48" i="5"/>
  <c r="K52" i="5" s="1"/>
  <c r="K56" i="5" s="1"/>
  <c r="K52" i="7"/>
  <c r="K56" i="7" s="1"/>
  <c r="K61" i="7" s="1"/>
  <c r="M11" i="17"/>
  <c r="M12" i="18" s="1"/>
  <c r="M13" i="19" s="1"/>
  <c r="M18" i="19" s="1"/>
  <c r="M27" i="19" s="1"/>
  <c r="M39" i="19" s="1"/>
  <c r="M43" i="19" s="1"/>
  <c r="M48" i="19" s="1"/>
  <c r="K11" i="17"/>
  <c r="K12" i="18" s="1"/>
  <c r="F38" i="9"/>
  <c r="F16" i="16"/>
  <c r="F22" i="16" s="1"/>
  <c r="F28" i="16" s="1"/>
  <c r="F32" i="16" s="1"/>
  <c r="F37" i="16" s="1"/>
  <c r="K45" i="6"/>
  <c r="K49" i="6" s="1"/>
  <c r="K53" i="6" s="1"/>
  <c r="F16" i="17"/>
  <c r="F21" i="17" s="1"/>
  <c r="F26" i="17" s="1"/>
  <c r="F30" i="17" s="1"/>
  <c r="F35" i="17" s="1"/>
  <c r="K21" i="3"/>
  <c r="K47" i="4"/>
  <c r="F41" i="11"/>
  <c r="F52" i="11" s="1"/>
  <c r="F57" i="11" s="1"/>
  <c r="M50" i="7"/>
  <c r="M44" i="16"/>
  <c r="M48" i="16" s="1"/>
  <c r="M54" i="16" s="1"/>
  <c r="K31" i="12"/>
  <c r="M52" i="7"/>
  <c r="M56" i="7" s="1"/>
  <c r="M61" i="7" s="1"/>
  <c r="M35" i="4"/>
  <c r="M40" i="4" s="1"/>
  <c r="K11" i="4"/>
  <c r="M27" i="12"/>
  <c r="M38" i="12" s="1"/>
  <c r="M42" i="12" s="1"/>
  <c r="M47" i="12" s="1"/>
  <c r="F48" i="5"/>
  <c r="F52" i="5" s="1"/>
  <c r="F49" i="7" s="1"/>
  <c r="K33" i="3"/>
  <c r="K38" i="3" s="1"/>
  <c r="K55" i="3"/>
  <c r="K45" i="11"/>
  <c r="K35" i="8"/>
  <c r="K34" i="9"/>
  <c r="K45" i="9" s="1"/>
  <c r="K49" i="9" s="1"/>
  <c r="K54" i="9" s="1"/>
  <c r="M34" i="9"/>
  <c r="M45" i="9" s="1"/>
  <c r="M49" i="9" s="1"/>
  <c r="M54" i="9" s="1"/>
  <c r="M41" i="5"/>
  <c r="K50" i="7"/>
  <c r="M47" i="13"/>
  <c r="M35" i="8"/>
  <c r="M44" i="14"/>
  <c r="M48" i="14" s="1"/>
  <c r="M54" i="14" s="1"/>
  <c r="K44" i="16"/>
  <c r="K48" i="16" s="1"/>
  <c r="K54" i="16" s="1"/>
  <c r="K30" i="4"/>
  <c r="K53" i="4"/>
  <c r="K45" i="3"/>
  <c r="K28" i="3"/>
  <c r="K16" i="3"/>
  <c r="K59" i="4"/>
  <c r="K18" i="4"/>
  <c r="K35" i="4"/>
  <c r="K40" i="4" s="1"/>
  <c r="K49" i="3"/>
  <c r="K44" i="14"/>
  <c r="K48" i="14" s="1"/>
  <c r="K54" i="14" s="1"/>
  <c r="L34" i="9"/>
  <c r="L45" i="9" s="1"/>
  <c r="L49" i="9" s="1"/>
  <c r="L54" i="9" s="1"/>
  <c r="L38" i="9"/>
  <c r="J41" i="11"/>
  <c r="J52" i="11" s="1"/>
  <c r="J57" i="11" s="1"/>
  <c r="J62" i="11" s="1"/>
  <c r="J45" i="11"/>
  <c r="L43" i="13"/>
  <c r="L54" i="13" s="1"/>
  <c r="L60" i="13" s="1"/>
  <c r="L65" i="13" s="1"/>
  <c r="L47" i="13"/>
  <c r="L27" i="12"/>
  <c r="L38" i="12" s="1"/>
  <c r="L42" i="12" s="1"/>
  <c r="L47" i="12" s="1"/>
  <c r="L31" i="12"/>
  <c r="J31" i="8"/>
  <c r="J42" i="8" s="1"/>
  <c r="J46" i="8" s="1"/>
  <c r="J51" i="8" s="1"/>
  <c r="J35" i="8"/>
  <c r="H44" i="16"/>
  <c r="H48" i="16" s="1"/>
  <c r="H54" i="16" s="1"/>
  <c r="H37" i="16"/>
  <c r="L44" i="16"/>
  <c r="L48" i="16" s="1"/>
  <c r="L54" i="16" s="1"/>
  <c r="L37" i="16"/>
  <c r="G44" i="16"/>
  <c r="G48" i="16" s="1"/>
  <c r="G54" i="16" s="1"/>
  <c r="G37" i="16"/>
  <c r="J43" i="13"/>
  <c r="J54" i="13" s="1"/>
  <c r="J60" i="13" s="1"/>
  <c r="J65" i="13" s="1"/>
  <c r="J47" i="13"/>
  <c r="L41" i="11"/>
  <c r="L52" i="11" s="1"/>
  <c r="L57" i="11" s="1"/>
  <c r="L62" i="11" s="1"/>
  <c r="L45" i="11"/>
  <c r="G55" i="19"/>
  <c r="G60" i="19" s="1"/>
  <c r="G67" i="19" s="1"/>
  <c r="G48" i="19"/>
  <c r="L44" i="14"/>
  <c r="L48" i="14" s="1"/>
  <c r="L54" i="14" s="1"/>
  <c r="L37" i="14"/>
  <c r="L31" i="8"/>
  <c r="L42" i="8" s="1"/>
  <c r="L46" i="8" s="1"/>
  <c r="L51" i="8" s="1"/>
  <c r="L35" i="8"/>
  <c r="J45" i="6"/>
  <c r="J49" i="6" s="1"/>
  <c r="J53" i="6" s="1"/>
  <c r="J38" i="6"/>
  <c r="L50" i="7"/>
  <c r="L43" i="7"/>
  <c r="G42" i="17"/>
  <c r="G46" i="17" s="1"/>
  <c r="G52" i="17" s="1"/>
  <c r="G35" i="17"/>
  <c r="K56" i="15"/>
  <c r="K65" i="15"/>
  <c r="K71" i="15" s="1"/>
  <c r="F51" i="15"/>
  <c r="F65" i="15" s="1"/>
  <c r="M51" i="15"/>
  <c r="J51" i="15"/>
  <c r="G51" i="15"/>
  <c r="I51" i="15"/>
  <c r="L51" i="15"/>
  <c r="H51" i="15"/>
  <c r="F43" i="16"/>
  <c r="F41" i="17" s="1"/>
  <c r="F43" i="18" s="1"/>
  <c r="J48" i="5"/>
  <c r="J52" i="5" s="1"/>
  <c r="J56" i="5" s="1"/>
  <c r="J50" i="7"/>
  <c r="F9" i="9"/>
  <c r="F12" i="11" s="1"/>
  <c r="J52" i="7"/>
  <c r="J56" i="7" s="1"/>
  <c r="J61" i="7" s="1"/>
  <c r="J21" i="3"/>
  <c r="J30" i="4"/>
  <c r="J59" i="4"/>
  <c r="J18" i="4"/>
  <c r="J24" i="4"/>
  <c r="J11" i="4"/>
  <c r="J55" i="3"/>
  <c r="J28" i="3"/>
  <c r="J47" i="4"/>
  <c r="J33" i="3"/>
  <c r="J38" i="3" s="1"/>
  <c r="J49" i="3"/>
  <c r="J35" i="4"/>
  <c r="J40" i="4" s="1"/>
  <c r="J45" i="3"/>
  <c r="J16" i="3"/>
  <c r="L52" i="7"/>
  <c r="L56" i="7" s="1"/>
  <c r="L61" i="7" s="1"/>
  <c r="L45" i="6"/>
  <c r="L49" i="6" s="1"/>
  <c r="L53" i="6" s="1"/>
  <c r="L11" i="17"/>
  <c r="L16" i="17" s="1"/>
  <c r="L21" i="17" s="1"/>
  <c r="L26" i="17" s="1"/>
  <c r="L30" i="17" s="1"/>
  <c r="L48" i="5"/>
  <c r="L52" i="5" s="1"/>
  <c r="L56" i="5" s="1"/>
  <c r="L59" i="4"/>
  <c r="L21" i="3"/>
  <c r="L49" i="3"/>
  <c r="L33" i="3"/>
  <c r="L38" i="3" s="1"/>
  <c r="L53" i="4"/>
  <c r="L35" i="4"/>
  <c r="L40" i="4" s="1"/>
  <c r="L28" i="3"/>
  <c r="L45" i="3"/>
  <c r="L11" i="4"/>
  <c r="L47" i="4"/>
  <c r="L16" i="3"/>
  <c r="L30" i="4"/>
  <c r="L55" i="3"/>
  <c r="L18" i="4"/>
  <c r="L24" i="4"/>
  <c r="F18" i="14"/>
  <c r="F8" i="16"/>
  <c r="F47" i="16"/>
  <c r="F45" i="17" s="1"/>
  <c r="F48" i="18" s="1"/>
  <c r="F50" i="15"/>
  <c r="J44" i="16"/>
  <c r="J48" i="16" s="1"/>
  <c r="J54" i="16" s="1"/>
  <c r="H16" i="17"/>
  <c r="H21" i="17" s="1"/>
  <c r="H26" i="17" s="1"/>
  <c r="H30" i="17" s="1"/>
  <c r="H35" i="17" s="1"/>
  <c r="H12" i="18"/>
  <c r="J42" i="17"/>
  <c r="J46" i="17" s="1"/>
  <c r="J52" i="17" s="1"/>
  <c r="F55" i="19"/>
  <c r="F60" i="19" s="1"/>
  <c r="J16" i="18"/>
  <c r="J21" i="18" s="1"/>
  <c r="J28" i="18" s="1"/>
  <c r="J32" i="18" s="1"/>
  <c r="J37" i="18" s="1"/>
  <c r="J13" i="19"/>
  <c r="J18" i="19" s="1"/>
  <c r="J27" i="19" s="1"/>
  <c r="J39" i="19" s="1"/>
  <c r="J43" i="19" s="1"/>
  <c r="J48" i="19" s="1"/>
  <c r="F24" i="4" l="1"/>
  <c r="F44" i="16"/>
  <c r="F48" i="16" s="1"/>
  <c r="I12" i="18"/>
  <c r="I16" i="18" s="1"/>
  <c r="I21" i="18" s="1"/>
  <c r="I28" i="18" s="1"/>
  <c r="I32" i="18" s="1"/>
  <c r="I37" i="18" s="1"/>
  <c r="I42" i="17"/>
  <c r="I46" i="17" s="1"/>
  <c r="I52" i="17" s="1"/>
  <c r="F53" i="4"/>
  <c r="F18" i="4"/>
  <c r="F30" i="4"/>
  <c r="F47" i="4"/>
  <c r="K16" i="17"/>
  <c r="K21" i="17" s="1"/>
  <c r="K26" i="17" s="1"/>
  <c r="K30" i="17" s="1"/>
  <c r="K35" i="17" s="1"/>
  <c r="M16" i="18"/>
  <c r="M21" i="18" s="1"/>
  <c r="M28" i="18" s="1"/>
  <c r="M32" i="18" s="1"/>
  <c r="M37" i="18" s="1"/>
  <c r="M55" i="19"/>
  <c r="M60" i="19" s="1"/>
  <c r="M67" i="19" s="1"/>
  <c r="M16" i="17"/>
  <c r="M21" i="17" s="1"/>
  <c r="M26" i="17" s="1"/>
  <c r="M30" i="17" s="1"/>
  <c r="M42" i="17" s="1"/>
  <c r="M46" i="17" s="1"/>
  <c r="M52" i="17" s="1"/>
  <c r="F42" i="17"/>
  <c r="F46" i="17" s="1"/>
  <c r="F71" i="15"/>
  <c r="L42" i="17"/>
  <c r="L46" i="17" s="1"/>
  <c r="L52" i="17" s="1"/>
  <c r="L35" i="17"/>
  <c r="F18" i="9"/>
  <c r="L56" i="15"/>
  <c r="L65" i="15"/>
  <c r="L71" i="15" s="1"/>
  <c r="M56" i="15"/>
  <c r="M65" i="15"/>
  <c r="M71" i="15" s="1"/>
  <c r="I56" i="15"/>
  <c r="I65" i="15"/>
  <c r="I71" i="15" s="1"/>
  <c r="G56" i="15"/>
  <c r="G65" i="15"/>
  <c r="G71" i="15" s="1"/>
  <c r="H56" i="15"/>
  <c r="H65" i="15"/>
  <c r="H71" i="15" s="1"/>
  <c r="J56" i="15"/>
  <c r="J65" i="15"/>
  <c r="J71" i="15" s="1"/>
  <c r="L12" i="18"/>
  <c r="L16" i="18" s="1"/>
  <c r="L21" i="18" s="1"/>
  <c r="L28" i="18" s="1"/>
  <c r="L32" i="18" s="1"/>
  <c r="L37" i="18" s="1"/>
  <c r="K16" i="18"/>
  <c r="K21" i="18" s="1"/>
  <c r="K28" i="18" s="1"/>
  <c r="K32" i="18" s="1"/>
  <c r="K37" i="18" s="1"/>
  <c r="K13" i="19"/>
  <c r="K18" i="19" s="1"/>
  <c r="K27" i="19" s="1"/>
  <c r="K39" i="19" s="1"/>
  <c r="K43" i="19" s="1"/>
  <c r="K48" i="19" s="1"/>
  <c r="F10" i="17"/>
  <c r="F11" i="18" s="1"/>
  <c r="F15" i="18" s="1"/>
  <c r="F15" i="16"/>
  <c r="H16" i="18"/>
  <c r="H21" i="18" s="1"/>
  <c r="H28" i="18" s="1"/>
  <c r="H32" i="18" s="1"/>
  <c r="H37" i="18" s="1"/>
  <c r="H13" i="19"/>
  <c r="H18" i="19" s="1"/>
  <c r="H27" i="19" s="1"/>
  <c r="H39" i="19" s="1"/>
  <c r="H43" i="19" s="1"/>
  <c r="H48" i="19" s="1"/>
  <c r="H42" i="17"/>
  <c r="H46" i="17" s="1"/>
  <c r="H52" i="17" s="1"/>
  <c r="J55" i="19"/>
  <c r="J60" i="19" s="1"/>
  <c r="J67" i="19" s="1"/>
  <c r="J44" i="18"/>
  <c r="J49" i="18" s="1"/>
  <c r="J54" i="18" s="1"/>
  <c r="I13" i="19" l="1"/>
  <c r="I18" i="19" s="1"/>
  <c r="I27" i="19" s="1"/>
  <c r="I39" i="19" s="1"/>
  <c r="I43" i="19" s="1"/>
  <c r="I48" i="19" s="1"/>
  <c r="I44" i="18"/>
  <c r="I49" i="18" s="1"/>
  <c r="I54" i="18" s="1"/>
  <c r="K42" i="17"/>
  <c r="K46" i="17" s="1"/>
  <c r="K52" i="17" s="1"/>
  <c r="M44" i="18"/>
  <c r="M49" i="18" s="1"/>
  <c r="M54" i="18" s="1"/>
  <c r="M35" i="17"/>
  <c r="L44" i="18"/>
  <c r="L49" i="18" s="1"/>
  <c r="L54" i="18" s="1"/>
  <c r="L13" i="19"/>
  <c r="L18" i="19" s="1"/>
  <c r="L27" i="19" s="1"/>
  <c r="L39" i="19" s="1"/>
  <c r="L43" i="19" s="1"/>
  <c r="L48" i="19" s="1"/>
  <c r="K44" i="18"/>
  <c r="K49" i="18" s="1"/>
  <c r="K54" i="18" s="1"/>
  <c r="K55" i="19"/>
  <c r="K60" i="19" s="1"/>
  <c r="K67" i="19" s="1"/>
  <c r="H55" i="19"/>
  <c r="H60" i="19" s="1"/>
  <c r="H67" i="19" s="1"/>
  <c r="H44" i="18"/>
  <c r="H49" i="18" s="1"/>
  <c r="H54" i="18" s="1"/>
  <c r="I55" i="19" l="1"/>
  <c r="I60" i="19" s="1"/>
  <c r="I67" i="19" s="1"/>
  <c r="L55" i="19"/>
  <c r="L60" i="19" s="1"/>
  <c r="L67" i="19" s="1"/>
</calcChain>
</file>

<file path=xl/sharedStrings.xml><?xml version="1.0" encoding="utf-8"?>
<sst xmlns="http://schemas.openxmlformats.org/spreadsheetml/2006/main" count="3157" uniqueCount="2013">
  <si>
    <t xml:space="preserve">Les 17 objectifs de développement durable (ODD) </t>
  </si>
  <si>
    <t>Vous pouvez accéder directement aux indicateurs de suivi de chaque ODD en cliquant sur le lien correspondant :</t>
  </si>
  <si>
    <t>Objectif 1 : Éradication de la pauvreté</t>
  </si>
  <si>
    <t>Objectif 2 : Sécurité alimentaire et agriculture durable</t>
  </si>
  <si>
    <t>Objectif 3 : Santé et bien-être</t>
  </si>
  <si>
    <t>Objectif 4 : Éducation de qualité</t>
  </si>
  <si>
    <t>Objectif 5 : Égalité entre les femmes et les hommes</t>
  </si>
  <si>
    <t>Objectif 6 : Gestion durable de l'eau pour tous</t>
  </si>
  <si>
    <t xml:space="preserve">Objectif 7 : Énergies propres et d'un coût abordable </t>
  </si>
  <si>
    <t>Objectif 8 : Travail décent et croissance durable</t>
  </si>
  <si>
    <t>Objectif 9 : Infrastructures résilientes et innovation</t>
  </si>
  <si>
    <t xml:space="preserve">Objectif 10 : Réduction des inégalités </t>
  </si>
  <si>
    <t xml:space="preserve">Objectif 11 : Villes et communautés durables </t>
  </si>
  <si>
    <t>Objectif 12 : Consommation et production responsables</t>
  </si>
  <si>
    <t>Objectif 13 : Lutte contre les changements climatiques</t>
  </si>
  <si>
    <t>Objectif 14 : Vie aquatique marine</t>
  </si>
  <si>
    <t>Objectif 15 : Vie terrestre</t>
  </si>
  <si>
    <t>Objectif 16 : Paix, justice et institutions efficaces</t>
  </si>
  <si>
    <t>Février 2018</t>
  </si>
  <si>
    <t>1.1 : D’ici à 2030, éliminer complètement l’extrême pauvreté dans le monde entier (s’entend actuellement du fait de vivre avec moins de 1,25 dollar par jour)</t>
  </si>
  <si>
    <t xml:space="preserve">1.2 : D’ici à 2030, réduire de moitié au moins la proportion d’hommes, de femmes et d’enfants de tout âge qui vivent dans la pauvreté sous tous ses aspects, telle que définie par chaque pays et quelles qu’en soient les formes </t>
  </si>
  <si>
    <t xml:space="preserve">1.3 : Mettre en place des systèmes et mesures de protection sociale pour tous, adaptés au contexte national, y compris des socles de protection sociale, et faire en sorte que, d’ici à 2030, une part importante des pauvres et des personnes vulnérables en bénéficient </t>
  </si>
  <si>
    <t>1.4 : D’ici à 2030, faire en sorte que tous les hommes et les femmes, en particulier les pauvres et les personnes vulnérables, aient les mêmes droits aux ressources économiques et qu’ils aient accès aux services de base, à la propriété et au contrôle des terres et à d’autres formes de propriété, à l’héritage et aux ressources naturelles et à des nouvelles technologies et des services financiers adéquats, y compris la micro-finance</t>
  </si>
  <si>
    <t xml:space="preserve">Cibles considérées clés pour les entreprises sociales  </t>
  </si>
  <si>
    <t>Indicateurs</t>
  </si>
  <si>
    <t>Code IRIS</t>
  </si>
  <si>
    <t xml:space="preserve">Indicateur relatif au prix </t>
  </si>
  <si>
    <t>Paramètre de l'indicateur</t>
  </si>
  <si>
    <t>Reférence IRIS</t>
  </si>
  <si>
    <t xml:space="preserve">Indicateurs relatifs à l’accessibilité </t>
  </si>
  <si>
    <t xml:space="preserve">Accès aux services de base </t>
  </si>
  <si>
    <t xml:space="preserve">Nombre de personnes uniques clientes de l’organisation au cours de l’année fiscale </t>
  </si>
  <si>
    <t xml:space="preserve">Clients individuels : Total </t>
  </si>
  <si>
    <t>PI4060</t>
  </si>
  <si>
    <t>Services financiers, dont microfinance</t>
  </si>
  <si>
    <t>Protection sociale par type – santé, entreprise, agriculture, etc. (au-delà du minimum légal)</t>
  </si>
  <si>
    <t>Nouvelles technologies</t>
  </si>
  <si>
    <t>na</t>
  </si>
  <si>
    <t>Spécifier selon l'activité pour cet ODD :</t>
  </si>
  <si>
    <t>Segmentation du public cible pertinente selon les cibles de l'ODD :</t>
  </si>
  <si>
    <t>Production de services de base (non couverts par les ODD spécifiques) </t>
  </si>
  <si>
    <t>Nombre de produits/services vendus par l’organisation au cours de l’année fiscale</t>
  </si>
  <si>
    <t xml:space="preserve">Unités/Quantité vendue(s) : Total </t>
  </si>
  <si>
    <t>PI1263</t>
  </si>
  <si>
    <t>Niveau d’éducation financière</t>
  </si>
  <si>
    <t>Besoins de base non couverts par les ODD spécifiques</t>
  </si>
  <si>
    <t xml:space="preserve">Prêts, comptes d'épargne </t>
  </si>
  <si>
    <t>Assurance/protection sociale</t>
  </si>
  <si>
    <t xml:space="preserve">Services de base, protection sociale, services financiers </t>
  </si>
  <si>
    <t>PI2822</t>
  </si>
  <si>
    <t xml:space="preserve">Montant moyen des prêts décaissés par l’organisation au cours de l’année fiscale </t>
  </si>
  <si>
    <t>Inclusion financière </t>
  </si>
  <si>
    <t>PI5160</t>
  </si>
  <si>
    <t xml:space="preserve">Montant moyen des prêts décaissés </t>
  </si>
  <si>
    <t xml:space="preserve">Indicateurs relatifs à la perception des changements </t>
  </si>
  <si>
    <t>Au terme des années 3 et 5 : % de ménages au-dessus du seuil de pauvreté considéré, qui se situaient en dessous de ce seuil à l’origine</t>
  </si>
  <si>
    <t>% de bénéficiaires déclarant une augmentation de leur revenu [au cours de la/des dernière(s) année(s)]</t>
  </si>
  <si>
    <t>% de bénéficiaires déclarant avoir perçu une amélioration de leur niveau de vie</t>
  </si>
  <si>
    <t>Indicateurs macro-économiques onusiens</t>
  </si>
  <si>
    <t>1.1.1</t>
  </si>
  <si>
    <t>Proportion de la population vivant au -dessous du seuil de pauvreté fixé au niveau international, par sexe, âge, situation dans l’emploi et lieu de résidence (zone urbaine/zone rurale)</t>
  </si>
  <si>
    <t>1.2.1</t>
  </si>
  <si>
    <t xml:space="preserve">Proportion de la population vivant au-dessous du seuil national de pauvreté, par sexe et âge </t>
  </si>
  <si>
    <t>1.2.2</t>
  </si>
  <si>
    <t>Proportion d’hommes, de femmes et d’enfants de tous âges vivant dans une situation de pauvreté sous toutes ses formes, telles que définies par chaque pays</t>
  </si>
  <si>
    <t>ODD.Cible.Indicateur</t>
  </si>
  <si>
    <t>Intitulé de l'indicateur</t>
  </si>
  <si>
    <t>1.3.1</t>
  </si>
  <si>
    <t>Proportion de la population bénéficiant de socles ou systèmes de protection sociale, par sexe et par groupes de population (enfants, chômeurs, personnes âgées, personnes handicapées, femmes enceintes et nouveau-nés, victimes d’un accident du travail, pauvres et personnes vulnérables)</t>
  </si>
  <si>
    <t>1.4.1</t>
  </si>
  <si>
    <t xml:space="preserve">Proportion de la population vivant dans des ménages ayant accès aux services de base </t>
  </si>
  <si>
    <t>Remarques</t>
  </si>
  <si>
    <t>Sources complémentaires</t>
  </si>
  <si>
    <t>Retours</t>
  </si>
  <si>
    <t>* Définition : en dessous du seuil de pauvreté international, OU du seuil de pauvreté national, OU vivant dans une situation de pauvreté selon les définitions nationales</t>
  </si>
  <si>
    <t>*** Vous pouvez utiliser la segmentation suivante :</t>
  </si>
  <si>
    <t>·       Nombre d'emprunteurs atteints</t>
  </si>
  <si>
    <t>·       Nombre d'épargnants atteints</t>
  </si>
  <si>
    <t>·       Nombre de personnes ayant accès à l'assurance volontaire</t>
  </si>
  <si>
    <t>·       Nombre de PME atteintes</t>
  </si>
  <si>
    <t>Investisseurs &amp; Partenaires</t>
  </si>
  <si>
    <t>Fondation Grameen Crédit Agricole</t>
  </si>
  <si>
    <t>Annexes</t>
  </si>
  <si>
    <t>2.1 : D’ici à 2030, éliminer la faim et faire en sorte que chacun, en particulier les pauvres et les personnes en situation vulnérable, y compris les nourrissons, ait accès tout au long de l’année à une alimentation saine, nutritive et suffisante</t>
  </si>
  <si>
    <t>2.2 : 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</si>
  <si>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2.3 : 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</si>
  <si>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2.4 : 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</si>
  <si>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Sécurité alimentaire </t>
  </si>
  <si>
    <t>Agriculture</t>
  </si>
  <si>
    <t xml:space="preserve">Nombre de petits exploitants agricoles clients au cours de l’année fiscale </t>
  </si>
  <si>
    <t>Clients individuels : Petits exploitants</t>
  </si>
  <si>
    <t>PI9652</t>
  </si>
  <si>
    <t>Accès au marché à plus forte valeur ajoutée </t>
  </si>
  <si>
    <t>Nombre de personnes ayant vendu des biens ou des services à l'organisation au cours de l’année fiscale</t>
  </si>
  <si>
    <t xml:space="preserve">Fournisseurs individuels : Total </t>
  </si>
  <si>
    <t>PI5350</t>
  </si>
  <si>
    <t>Nombre de personnes âgées</t>
  </si>
  <si>
    <t>Nombre de petits exploitants agricoles, d’éleveurs et de pêcheurs</t>
  </si>
  <si>
    <t>Nombre d'autochtones</t>
  </si>
  <si>
    <t>Nombre de personnes uniques ayant accédé aux services au cours de l’année fiscale</t>
  </si>
  <si>
    <t>Production</t>
  </si>
  <si>
    <t>Volume d'engrais biologique produit (tonne/an)</t>
  </si>
  <si>
    <t>Volume de cultures vivrières vendues ou produites (par type de culture** vendue sur le marché intérieur) ou volume de bétail vendu ou élevé (par espèce sur le marché intérieur) (tonnes/an)</t>
  </si>
  <si>
    <t>Volume de production certifiée (par des normes, labels ou définitions nationales) (tonne/an)</t>
  </si>
  <si>
    <t>Production agricole </t>
  </si>
  <si>
    <t>Augmentation du rendement agricole par hectare (pour les petits exploitants ou pour une organisation) au cours de l’année fiscale.</t>
  </si>
  <si>
    <t xml:space="preserve">Cultures vivrières et bétail vendus </t>
  </si>
  <si>
    <t>Pourcentage de majoration des prix obtenu par le producteur (fournisseur) pour ses biens ou services vendus à l'organisation au cours de l’année fiscale</t>
  </si>
  <si>
    <t>PI1568</t>
  </si>
  <si>
    <t xml:space="preserve">Amélioration de la nutrition </t>
  </si>
  <si>
    <t>% d'enfants/femmes/bénéficiaires cibles ayant connu un changement positif de leur situation de malnutrition selon les définitions des normes internationales (par ex. indice poids/taille)</t>
  </si>
  <si>
    <t>% de petits exploitants agricoles déclarant une augmentation de leur revenu [au cours de la/des dernière(s) année(s)]</t>
  </si>
  <si>
    <t>% de bénéficiaires déclarant un accès durable accru à une alimentation saine, nutritive et suffisante</t>
  </si>
  <si>
    <t>2.3</t>
  </si>
  <si>
    <t>Revenu moyen des petits producteurs alimentaires, selon le sexe et le statut d’autochtone</t>
  </si>
  <si>
    <t>2.4</t>
  </si>
  <si>
    <t>Proportion des zones agricoles exploitées de manière productive et durable</t>
  </si>
  <si>
    <t xml:space="preserve">Prévalence d’une insécurité alimentaire modérée ou grave, évaluée selon l’échelle de mesure du sentiment d'insécurité alimentaire </t>
  </si>
  <si>
    <t>Prévalence de la malnutrition (indice poids/taille supérieur à +2 écarts types ou inférieur à -2 écarts types par rapport à la médiane des normes de croissance de l’enfant définies par l’OMS chez les enfants de moins de 5 ans, par forme (surpoids et émaciation)</t>
  </si>
  <si>
    <t>2.2</t>
  </si>
  <si>
    <t>2.1</t>
  </si>
  <si>
    <t>** Vous pouvez différencier les céréales comme le blé et le riz d'une part, et les cultures traditionnelles plus nutritives (comme le mil, le maïs, etc.) d'autre part.</t>
  </si>
  <si>
    <t xml:space="preserve">Définition de « saine/nutritive » : </t>
  </si>
  <si>
    <t>• sans danger pour la santé ;</t>
  </si>
  <si>
    <t>• à faible teneur en graisses saturées, en gras trans, en sodium et en sucres ajoutés ;</t>
  </si>
  <si>
    <t>• contenant davantage d'ingrédients nutritifs comme les fibres, vitamines, minéraux, agents phytochimiques ou additifs alimentaires fonctionnels.</t>
  </si>
  <si>
    <t xml:space="preserve">Rapport du CSAF </t>
  </si>
  <si>
    <t>Incofin</t>
  </si>
  <si>
    <t>3.1 : D’ici à 2030, faire passer le taux mondial de mortalité maternelle au-dessous de 70 pour 100 000 naissances vivantes</t>
  </si>
  <si>
    <t>3.2 : D’ici à 2030, éliminer les décès évitables de nouveau-nés et d’enfants de moins de 5 ans, tous les pays devant chercher à ramener la mortalité néonatale à 12 pour 1000 naissances vivantes au plus et la mortalité des enfants de moins de 5 ans à 25 pour 1 000 naissances vivantes au plus</t>
  </si>
  <si>
    <t>3.3 : D’ici à 2030, mettre fin à l’épidémie de sida, à la tuberculose, au paludisme et aux maladies tropicales négligées et combattre l’hépatite, les maladies transmises par l’eau et autres maladies transmissibles</t>
  </si>
  <si>
    <t xml:space="preserve">3.4 : D’ici à 2030, réduire d’un tiers, par la prévention et le traitement, le taux de mortalité prématurée due à des maladies non transmissibles et promouvoir la santé mentale et le bien-être </t>
  </si>
  <si>
    <t>3.7 : D’ici à 2030, assurer l’accès de tous à des services de soins de santé sexuelle et procréative, y compris à des fins de planification familiale, d’information et d’éducation, et la prise en compte de la santé procréative dans les stratégies et programmes nationaux</t>
  </si>
  <si>
    <t>3.8 : Faire en sorte que chacun bénéficie d’une couverture santé universelle, comprenant une protection contre les risques financiers et donnant accès à des services de santé essentiels de qualité et à des médicaments et vaccins essentiels sûrs, efficaces, de qualité et d’un coût abordable</t>
  </si>
  <si>
    <t>3.9 : D’ici à 2030, réduire nettement le nombre de décès et de maladies dus à des substances chimiques dangereuses et à la pollution et à la contamination de l’air, de l’eau et du sol</t>
  </si>
  <si>
    <t xml:space="preserve">Accès aux services/produits de santé </t>
  </si>
  <si>
    <t>Nombre de nouveau-nés et d’enfants de moins de 5 ans</t>
  </si>
  <si>
    <r>
      <t>Prévention**:</t>
    </r>
    <r>
      <rPr>
        <sz val="14"/>
        <color indexed="8"/>
        <rFont val="Calibri"/>
        <family val="2"/>
      </rPr>
      <t xml:space="preserve"> Nombre de personnes uniques ayant accès à des produits/services réduisant leur exposition à des risques graves pour la santé</t>
    </r>
  </si>
  <si>
    <r>
      <t>Soins curatifs</t>
    </r>
    <r>
      <rPr>
        <sz val="14"/>
        <color indexed="8"/>
        <rFont val="Calibri"/>
        <family val="2"/>
      </rPr>
      <t>***</t>
    </r>
    <r>
      <rPr>
        <b/>
        <sz val="14"/>
        <color indexed="8"/>
        <rFont val="Calibri"/>
        <family val="2"/>
      </rPr>
      <t>:</t>
    </r>
    <r>
      <rPr>
        <sz val="14"/>
        <color indexed="8"/>
        <rFont val="Calibri"/>
        <family val="2"/>
      </rPr>
      <t xml:space="preserve"> Nombre de personnes uniques ayant accès à des services de traitement/soins de santé</t>
    </r>
  </si>
  <si>
    <t>Produits « préventifs » (foyers de cuisson améliorés, eau potable, etc.)</t>
  </si>
  <si>
    <t xml:space="preserve">Traitements </t>
  </si>
  <si>
    <t xml:space="preserve">Vaccins  </t>
  </si>
  <si>
    <t>Nombre de personnes ayant accès à des produits et services préventifs et curatifs à un prix adapté (gratuité, coût réduit, adapté au pouvoir d’achat, subventionné (subvention directe/croisée, etc.) en fonction du modèle économique de l’entreprise sociale)</t>
  </si>
  <si>
    <t>% de bénéficiaires déclarant avoir perçu une amélioration de leur santé grâce à une moindre exposition aux risques graves de santé ou à un meilleur accès aux médicaments, vaccins, ou soins de santé</t>
  </si>
  <si>
    <t>3.1.1</t>
  </si>
  <si>
    <t xml:space="preserve"> Taux de mortalité maternelle</t>
  </si>
  <si>
    <t>3.2.1</t>
  </si>
  <si>
    <t xml:space="preserve">Taux de mortalité des enfants de moins de 5 ans </t>
  </si>
  <si>
    <t>3.3</t>
  </si>
  <si>
    <t xml:space="preserve"> Incidence des maladies transmissibles pour 1000 habitants</t>
  </si>
  <si>
    <t>3.4</t>
  </si>
  <si>
    <t>Taux de mortalité attribuable à des maladies non-transmissibles</t>
  </si>
  <si>
    <t xml:space="preserve">3.8.1   </t>
  </si>
  <si>
    <t>Couverture des services de santé essentiels (définie comme la couverture moyenne des services essentiels mesurée à partir des interventions de référence concernant notamment la santé procréative, maternelle, néonatale et infantile, les maladies infectieuses, les maladies non transmissibles, la capacité d’accueil et l’accessibilité des services pour la population en général et les plus défavorisés en particulier)</t>
  </si>
  <si>
    <t xml:space="preserve">3.8.2   </t>
  </si>
  <si>
    <t>Nombre de personnes couvertes par une assurance santé ou par le système de santé publique pour 1000 habitants</t>
  </si>
  <si>
    <t xml:space="preserve">3.9.1  </t>
  </si>
  <si>
    <t>Taux de mortalité attribuable à la pollution de l’air dans les habitations et à la pollution de l ’air ambiant</t>
  </si>
  <si>
    <t>Assurance santé couverte dans l’ODD 1</t>
  </si>
  <si>
    <t>** Nature de l’exposition en fonction de l’entreprise sociale :</t>
  </si>
  <si>
    <r>
      <t>·</t>
    </r>
    <r>
      <rPr>
        <sz val="7"/>
        <color indexed="8"/>
        <rFont val="Times New Roman"/>
        <family val="1"/>
      </rPr>
      <t xml:space="preserve">       </t>
    </r>
    <r>
      <rPr>
        <sz val="11"/>
        <color indexed="8"/>
        <rFont val="Calibri"/>
        <family val="2"/>
      </rPr>
      <t>Etc.</t>
    </r>
  </si>
  <si>
    <t>*** Nature du traitement/des services de soins de santé en fonction de l’entreprise sociale :</t>
  </si>
  <si>
    <t>Planification familiale, soins maternels, soins infantiles</t>
  </si>
  <si>
    <t>VIH, tuberculose, paludisme, hépatite B, maladie mentale (dont dépression), etc.</t>
  </si>
  <si>
    <t>Médicaments et vaccins d’un coût abordable</t>
  </si>
  <si>
    <t>MST</t>
  </si>
  <si>
    <t>Services WASH inadéquats</t>
  </si>
  <si>
    <t>Pollution de l’air intérieur et de l’air ambiant (voir http://www.who.int/airpollution/en/)</t>
  </si>
  <si>
    <t>Empoisonnement involontaire</t>
  </si>
  <si>
    <t>Etc.</t>
  </si>
  <si>
    <t xml:space="preserve">Groupe de travail pour l’analyse du changement de la SPTF </t>
  </si>
  <si>
    <t>Entrepreneurs du Monde</t>
  </si>
  <si>
    <t xml:space="preserve">4.1 : D’ici à 2030, faire en sorte que toutes les filles et tous les garçons suivent, sur un pied d’égalité, un cycle complet d’enseignement primaire et secondaire gratuit et de qualité, qui débouche sur un apprentissage véritablement utile </t>
  </si>
  <si>
    <t>4.3 : D’ici à 2030, faire en sorte que les femmes et les hommes aient tous accès dans des conditions d’égalité à un enseignement technique, professionnel ou tertiaire, y compris universitaire, de qualité et d’un coût abordable</t>
  </si>
  <si>
    <t>4.4 : D’ici à 2030, augmenter considérablement le nombre de jeunes et d’adultes disposant des compétences, notamment techniques et professionnelles, nécessaires à l’emploi, à l’obtention d’un travail décent et à l’entrepreneuriat</t>
  </si>
  <si>
    <t>4.5 : 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</si>
  <si>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 xml:space="preserve">4.6 : D’ici à 2030, veiller à ce que tous les jeunes et une proportion considérable d’adultes, hommes et femmes, sachent lire, écrire et compter </t>
  </si>
  <si>
    <t xml:space="preserve">4.a : Faire construire des établissements scolaires qui soient adaptés aux enfants, aux personnes handicapées et aux deux sexes ou adapter les établissements existants à cette fin et fournir un cadre d’apprentissage effectif qui soit sûr, exempt de violence et accessible à tous </t>
  </si>
  <si>
    <t>4.c : 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</si>
  <si>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 xml:space="preserve">Enseignement primaire et secondaire gratuit, équitable et de qualité </t>
  </si>
  <si>
    <t xml:space="preserve">Nombre d'élèves inscrits à la fin de l’année, à temps plein et à temps partiel, chaque élève distinct étant pris en compte quel que soit le nombre de cours </t>
  </si>
  <si>
    <t xml:space="preserve">Scolarisation : Total </t>
  </si>
  <si>
    <t>PI2389</t>
  </si>
  <si>
    <t>Nombre d'élèves recevant une formation professionnelle ou technique au cours de l’année</t>
  </si>
  <si>
    <t xml:space="preserve">Formation professionnelle/technique </t>
  </si>
  <si>
    <t>PI8836</t>
  </si>
  <si>
    <t>Nombre de femmes</t>
  </si>
  <si>
    <t xml:space="preserve">Nombre de personnes handicapées </t>
  </si>
  <si>
    <t xml:space="preserve">Surface de salle de classe construite, convertie ou agrandie pour être utilisée dans les établissements d'enseignement (en m2). Ne déclarez que la surface nouvelle créée au cours de l’année </t>
  </si>
  <si>
    <t xml:space="preserve">Surface dédiée à l’enseignement : Nouvelle/améliorée </t>
  </si>
  <si>
    <t>PI7268</t>
  </si>
  <si>
    <t>Formation des enseignants</t>
  </si>
  <si>
    <t>Construction d’établissements scolaires***</t>
  </si>
  <si>
    <t xml:space="preserve">Public visé </t>
  </si>
  <si>
    <t xml:space="preserve">Nombre d'enseignants qui, à la fin de l’année, ont reçu une formation ou sont dotés des qualifications qui satisfont au moins aux exigences minimales de la région </t>
  </si>
  <si>
    <t xml:space="preserve">Qualification des enseignants </t>
  </si>
  <si>
    <t>PI1902</t>
  </si>
  <si>
    <t xml:space="preserve">Nombre de jours d’enseignement scolaire dispensés par l’organisation dans l’année </t>
  </si>
  <si>
    <t>PD8635</t>
  </si>
  <si>
    <t xml:space="preserve">Jours d’enseignement scolaire dispensés par année </t>
  </si>
  <si>
    <t>Nombre de ménages envoyant leurs enfants à l’école pour la première fois****</t>
  </si>
  <si>
    <t>Nombre de personnes ayant accès à l’enseignement à un coût adapté (gratuité, bourse d’études, coût réduit, adapté au pouvoir d’achat, subventionné (subvention directe/croisée, etc.) en fonction du modèle économique de l’entreprise sociale)</t>
  </si>
  <si>
    <t xml:space="preserve">% annuel d’élèves ayant fait tout ou partie de leur scolarité dans l’établissement et atteignant la dernière année </t>
  </si>
  <si>
    <t>% de bénéficiaires déclarant avoir le sentiment qu’ils peuvent accéder à un type d'emploi décent/attendu (enseignement supérieur, formation pour adultes)</t>
  </si>
  <si>
    <t>4.1.1</t>
  </si>
  <si>
    <t>Proportion d’enfants et de jeunes : a) en cours élémentaire ; b) en fin de cycle primaire ; c) en fin de premier cycle du secondaire qui maîtrisent au moins les normes d’aptitudes minimales en i) lecture et ii) mathématiques, par sexe</t>
  </si>
  <si>
    <t>4.5.1</t>
  </si>
  <si>
    <t>Indices de parité (femmes/hommes, urbain/rural, quintile inférieur/supérieur de richesse et autres paramètres tels que le handicap, le statut d’autochtone et les situations de conflit, à mesure que les données deviennent disponibles) pour tous les indicateurs dans le domaine de l’éducation de cette liste pouvant être ventilés</t>
  </si>
  <si>
    <t>4.6.1</t>
  </si>
  <si>
    <t>Proportion de la population d'un groupe d’âge donné ayant les compétences voulues à au moins un niveau d’aptitude fixé a) en alphabétisme et b) arithmétique fonctionnels, par sexe.</t>
  </si>
  <si>
    <t>4.a.1</t>
  </si>
  <si>
    <t xml:space="preserve">Proportion d’établissements scolaires ayant accès à : a) l’électricité ; b) l’Internet à des fins pédagogiques ; c) des ordinateurs à des fins pédagogiques ; d) des infrastructures et du matériel adaptés aux élèves handicapés ; e) une alimentation de base en eau potable ; f) des installations sanitaires de base séparées pour hommes et femmes ; g) des équipements de base pour le lavage des mains [conformément aux indicateurs définis dans le cadre de l’initiative Eau, Assainissement et Hygiène pour tous (WASH)] </t>
  </si>
  <si>
    <t>4.c.1</t>
  </si>
  <si>
    <t>Proportion d’enseignants dans : a) le préscolaire ; b) le cycle primaire ; c) le premier cycle du secondaire ; et d) le deuxième cycle du secondaire qui ont suivi (avant leur entrée en fonction ou en cours d’activité) au moins les formations organisées à leur intention (notamment dans le domaine pédagogique) qui sont requises pour pouvoir enseigner au niveau pertinent dans un pays donné</t>
  </si>
  <si>
    <t>**Vous pouvez spécifier pour les catégories suivantes :</t>
  </si>
  <si>
    <t>*** Vous pouvez spécifier si l’établissement doit former les enseignants ou non</t>
  </si>
  <si>
    <t>**** Répartition par niveau préscolaire, primaire, secondaire, supérieur, professionnel</t>
  </si>
  <si>
    <t>Indicateurs HIPSO</t>
  </si>
  <si>
    <r>
      <t>-</t>
    </r>
    <r>
      <rPr>
        <sz val="14"/>
        <color indexed="8"/>
        <rFont val="Times New Roman"/>
        <family val="1"/>
      </rPr>
      <t xml:space="preserve">          </t>
    </r>
    <r>
      <rPr>
        <sz val="14"/>
        <color indexed="8"/>
        <rFont val="Calibri"/>
        <family val="2"/>
      </rPr>
      <t xml:space="preserve">Emploi </t>
    </r>
  </si>
  <si>
    <r>
      <t>-</t>
    </r>
    <r>
      <rPr>
        <sz val="14"/>
        <color indexed="8"/>
        <rFont val="Times New Roman"/>
        <family val="1"/>
      </rPr>
      <t xml:space="preserve">          </t>
    </r>
    <r>
      <rPr>
        <sz val="14"/>
        <color indexed="8"/>
        <rFont val="Calibri"/>
        <family val="2"/>
      </rPr>
      <t xml:space="preserve">Emploi décent </t>
    </r>
  </si>
  <si>
    <r>
      <t>-</t>
    </r>
    <r>
      <rPr>
        <sz val="14"/>
        <color indexed="8"/>
        <rFont val="Times New Roman"/>
        <family val="1"/>
      </rPr>
      <t xml:space="preserve">          </t>
    </r>
    <r>
      <rPr>
        <sz val="14"/>
        <color indexed="8"/>
        <rFont val="Calibri"/>
        <family val="2"/>
      </rPr>
      <t xml:space="preserve">Entreprenariat </t>
    </r>
  </si>
  <si>
    <r>
      <t>-</t>
    </r>
    <r>
      <rPr>
        <sz val="14"/>
        <color indexed="8"/>
        <rFont val="Times New Roman"/>
        <family val="1"/>
      </rPr>
      <t xml:space="preserve">          </t>
    </r>
    <r>
      <rPr>
        <sz val="14"/>
        <color indexed="8"/>
        <rFont val="Calibri"/>
        <family val="2"/>
      </rPr>
      <t>Éducation financière</t>
    </r>
  </si>
  <si>
    <t xml:space="preserve">5.1 : Mettre fin, dans le monde entier, à toutes les formes de discrimination à l’égard des femmes et des filles </t>
  </si>
  <si>
    <t>5.2 : Éliminer de la vie publique et de la vie privée toutes les formes de violence faite aux femmes et aux filles, y compris la traite et l’exploitation sexuelle et d’autres types d’exploitation</t>
  </si>
  <si>
    <t>5.5 : Garantir la participation entière et effective des femmes et leur accès en toute égalité aux fonctions de direction à tous les niveaux de décision, dans la vie politique, économique et publique</t>
  </si>
  <si>
    <t xml:space="preserve">Autonomisation des femmes </t>
  </si>
  <si>
    <t>Nombre de personnes ayant reçu une formation dispensée par l’organisation au cours de l’année fiscale</t>
  </si>
  <si>
    <t xml:space="preserve">Personnes formées : Total </t>
  </si>
  <si>
    <t>PI2998</t>
  </si>
  <si>
    <t xml:space="preserve">Élimination de la violence </t>
  </si>
  <si>
    <t xml:space="preserve">Élimination de la discrimination </t>
  </si>
  <si>
    <t>Fonctions de direction</t>
  </si>
  <si>
    <t>Technologies de l’information et la communication</t>
  </si>
  <si>
    <t xml:space="preserve">Egalité des chances dans l’accès à l’emploi </t>
  </si>
  <si>
    <t xml:space="preserve">Ensemble du personnel </t>
  </si>
  <si>
    <t xml:space="preserve">Cadres dirigeants </t>
  </si>
  <si>
    <t xml:space="preserve">Cadres intermédiaires </t>
  </si>
  <si>
    <t xml:space="preserve">Organes de gouvernance </t>
  </si>
  <si>
    <t>Lieu de travail </t>
  </si>
  <si>
    <t>Nombre total d'heures de sensibilisation aux questions sexospécifiques et d’égalité des sexes par employé et par catégorie d'employés au cours de l’année fiscale</t>
  </si>
  <si>
    <t>Au-delà du lieu de travail </t>
  </si>
  <si>
    <t>Nombre total d'heures de campagnes/sessions de sensibilisation/formation/coaching par type de contenu (discrimination, violence, pratiques préjudiciables, fonctions de direction, technologies de l'information) au cours de l’année fiscale</t>
  </si>
  <si>
    <t xml:space="preserve">Nombre de fournisseurs et de distributeurs dont les postes de direction sont occupés par des femmes </t>
  </si>
  <si>
    <t>% de femmes déclarant être plus à l'aise pour exprimer leurs opinions (sur le lieu de travail, dans le ménage, dans la communauté, selon l'échelle d'intervention de l'organisation)</t>
  </si>
  <si>
    <t>% de femmes déclarant percevoir une diminution de la violence et de la discrimination à leur égard et un meilleur accès au travail</t>
  </si>
  <si>
    <t>Proportion de femmes et de filles âgées de 15 ans ou plus victimes de violences sexuelles infligées au cours des 12 mois précédents</t>
  </si>
  <si>
    <t>5.2</t>
  </si>
  <si>
    <t>5.5.2</t>
  </si>
  <si>
    <t>CARE France</t>
  </si>
  <si>
    <t>6.1 : D’ici à 2030, assurer l’accès universel et équitable à l’eau potable, à un coût abordable</t>
  </si>
  <si>
    <t>6.2 : 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</si>
  <si>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6.3 : 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considérablementà l’échelle mondiale le recyclage et la réutilisation sans danger de l’eau</t>
  </si>
  <si>
    <t>Produits et services WASH abordables, fiables et modernes </t>
  </si>
  <si>
    <t>Hygiène</t>
  </si>
  <si>
    <t>Services d’alimentation en eau potable abordables</t>
  </si>
  <si>
    <t>Services d’assainissement adéquats, équitables et gérés en toute sécurité</t>
  </si>
  <si>
    <t xml:space="preserve">Nombre de personnes pauvres* </t>
  </si>
  <si>
    <t>Produits vendus liés à l'assainissement et à l'hygiène (dont savon, serviettes hygiéniques, tampons, gobelets)</t>
  </si>
  <si>
    <t>Systèmes d’eau potable (filtrage de l’eau, collecte, désalinisation, utilisation rationnelle, traitement des eaux usées, recyclage, techniques de réutilisation) suivant des critères de disponibilité, d’accessibilité, d’acceptabilité et de qualité de l’eau (AAAQ)</t>
  </si>
  <si>
    <t>Eau potable vendue (en m3) dans le respect des normes minimales AAAQ</t>
  </si>
  <si>
    <t>Amélioration des produits et services WASH </t>
  </si>
  <si>
    <t xml:space="preserve">Nombre de clients individuels, nouveaux accédants </t>
  </si>
  <si>
    <t>Nombre de personnes ayant accès aux produits et services d’alimentation en eau / d’assainissement / d’hygiène à un prix adapté (gratuité, coût réduit, adapté au pouvoir d'achat, subventionné, etc.) en fonction du modèle économique de l'entreprise sociale</t>
  </si>
  <si>
    <t>% de bénéficiaires déclarant avoir un meilleur accès à l'eau potable (y compris grâce à la diminution du temps de collecte)</t>
  </si>
  <si>
    <t>% de bénéficiaires déclarant une utilisation accrue des produits d'assainissement et d'hygiène</t>
  </si>
  <si>
    <t>6.1.1</t>
  </si>
  <si>
    <t>Proportion de la population utilisant des services d’alimentation en eau potable gérés en toute sécurité</t>
  </si>
  <si>
    <t>6.2.1</t>
  </si>
  <si>
    <t xml:space="preserve">Proportion de la population utilisant des services d’assainissement gérés en toute sécurité, notamment des équipements pour se laver les mains avec de l’eau et du savon </t>
  </si>
  <si>
    <t>6.3.1</t>
  </si>
  <si>
    <t>Proportion des eaux usées traitées sans danger</t>
  </si>
  <si>
    <t>Waterpreneurs</t>
  </si>
  <si>
    <t>M-CRIL</t>
  </si>
  <si>
    <t>6.4.2</t>
  </si>
  <si>
    <t>Niveau de stress hydrique : prélèvements d’eau douce en proportion des ressources en eau douce disponibles</t>
  </si>
  <si>
    <t>7.1 : D’ici à 2030, garantir l’accès de tous à des services énergétiques fiables et modernes, à un coût abordable</t>
  </si>
  <si>
    <t>7.2 : D’ici à 2030, accroître nettement la part de l’énergie renouvelable dans le bouquet énergétique mondial</t>
  </si>
  <si>
    <t>Services énergétiques abordables, fiables et modernes**</t>
  </si>
  <si>
    <t>Lampes solaires (classification suivant produits : lanternes solaires, équipements pico, systèmes solaires domestiques, etc.***)</t>
  </si>
  <si>
    <t>Fours de cuisson améliorés (niveaux de l’IWA pour l’efficacité par unité de combustible utilisée**)</t>
  </si>
  <si>
    <t>Autre</t>
  </si>
  <si>
    <t xml:space="preserve">Indicateurs relatifs à l’électricité renouvelable </t>
  </si>
  <si>
    <t>Ventes</t>
  </si>
  <si>
    <t xml:space="preserve">Quantité d'énergie renouvelable produite et vendue à un acheteur au cours de l’année fiscale </t>
  </si>
  <si>
    <t xml:space="preserve">Énergie produite pour la vente : Renouvelable </t>
  </si>
  <si>
    <t>PI5842</t>
  </si>
  <si>
    <t xml:space="preserve">Énergie moderne </t>
  </si>
  <si>
    <t xml:space="preserve">Montant des économies réalisées par le client qui achète un produit ou service à l’organisation par rapport au prix moyen qu’il aurait payé avant d’accéder au produit ou service de l’organisation </t>
  </si>
  <si>
    <t>Réduction du coût par rapport à celui de produits similaires</t>
  </si>
  <si>
    <t>Partiel PI1748 et indicateurs GOGLA</t>
  </si>
  <si>
    <t>Temps supplémentaire, par jour, pendant lequel les bénéficiaires ont accès à un éclairage sans fumée grâce au produit</t>
  </si>
  <si>
    <t>% de bénéficiaires déclarant une amélioration de leur sentiment de sécurité****</t>
  </si>
  <si>
    <t>% de bénéficiaires déclarant une amélioration de leur niveau de vie</t>
  </si>
  <si>
    <t>7.1.1</t>
  </si>
  <si>
    <t>Proportion de la population ayant accès à l’électricité</t>
  </si>
  <si>
    <t>7.1.2</t>
  </si>
  <si>
    <t>Proportion de la population utilisant principalement des carburants et technologies propres</t>
  </si>
  <si>
    <t>7.2.1</t>
  </si>
  <si>
    <t>Part de l’énergie renouvelable dans la consommation finale d’énergie</t>
  </si>
  <si>
    <t>7.3.1</t>
  </si>
  <si>
    <t>Intensité énergétique [rapport entre énergie primaire et produit intérieur brut (PIB)]</t>
  </si>
  <si>
    <t>** Nature des services énergétiques en fonction de l’entreprise sociale :</t>
  </si>
  <si>
    <r>
      <t>·</t>
    </r>
    <r>
      <rPr>
        <sz val="7"/>
        <color indexed="8"/>
        <rFont val="Times New Roman"/>
        <family val="1"/>
      </rPr>
      <t xml:space="preserve">       </t>
    </r>
    <r>
      <rPr>
        <sz val="11"/>
        <color indexed="8"/>
        <rFont val="Calibri"/>
        <family val="2"/>
      </rPr>
      <t xml:space="preserve">Électricité </t>
    </r>
  </si>
  <si>
    <r>
      <t>·</t>
    </r>
    <r>
      <rPr>
        <sz val="7"/>
        <color indexed="8"/>
        <rFont val="Times New Roman"/>
        <family val="1"/>
      </rPr>
      <t xml:space="preserve">       </t>
    </r>
    <r>
      <rPr>
        <sz val="11"/>
        <color indexed="8"/>
        <rFont val="Calibri"/>
        <family val="2"/>
      </rPr>
      <t>Combustible domestique propre (GPL, granulés de bois, etc.)</t>
    </r>
  </si>
  <si>
    <r>
      <t>·</t>
    </r>
    <r>
      <rPr>
        <sz val="7"/>
        <color indexed="8"/>
        <rFont val="Times New Roman"/>
        <family val="1"/>
      </rPr>
      <t xml:space="preserve">       </t>
    </r>
    <r>
      <rPr>
        <sz val="11"/>
        <color indexed="8"/>
        <rFont val="Calibri"/>
        <family val="2"/>
      </rPr>
      <t>Technique de cuisson propre</t>
    </r>
  </si>
  <si>
    <t>*** Catégories d’accès à l’énergie solaire à définir/Définir les énergies « modernes »</t>
  </si>
  <si>
    <r>
      <t xml:space="preserve">Ex : </t>
    </r>
    <r>
      <rPr>
        <sz val="11"/>
        <color indexed="8"/>
        <rFont val="Calibri"/>
        <family val="2"/>
      </rPr>
      <t>lampes solaires = Niveau 1 ; équipements solaires domestiques = Niveau 2 ; mini-réseaux d’énergie renouvelable = Niveau 4…</t>
    </r>
  </si>
  <si>
    <t>**** Par ex. après l'achat d'un éclairage électrique ou grâce à l'accès aux services d’une compagnie d'électricité ou à des fours de cuisson plus sûrs</t>
  </si>
  <si>
    <t>Rapport ACUMEN sur l'énergie</t>
  </si>
  <si>
    <t>GIIN - Navigating impact Energie</t>
  </si>
  <si>
    <t>Gogla : Standardised impact metrics for the off-grid energy sector</t>
  </si>
  <si>
    <t>GACC : type de technologies de cuisson</t>
  </si>
  <si>
    <t>Banque mondiale : globaltracking framework</t>
  </si>
  <si>
    <t>PAMIGA</t>
  </si>
  <si>
    <t>Capacité de production électrique renouvelable installée ou vendue (kWp)</t>
  </si>
  <si>
    <t xml:space="preserve">Production </t>
  </si>
  <si>
    <t xml:space="preserve">Emploi </t>
  </si>
  <si>
    <t xml:space="preserve">Nombre net de nouveaux employés en équivalent temps plein ayant travaillé entre le début et la fin de l’année fiscale </t>
  </si>
  <si>
    <t>Services financiers**</t>
  </si>
  <si>
    <t>partiel : PI3687</t>
  </si>
  <si>
    <t>Nombre de réfugiés</t>
  </si>
  <si>
    <t xml:space="preserve">Création d’entreprises formelles </t>
  </si>
  <si>
    <t xml:space="preserve">Nombre de nouvelles entreprises créées grâce aux investissements réalisés par l'organisation au cours de l’année fiscale </t>
  </si>
  <si>
    <t xml:space="preserve">Nouvelles entreprises créées : Total </t>
  </si>
  <si>
    <t>PI4583</t>
  </si>
  <si>
    <t>Employés</t>
  </si>
  <si>
    <t>% d’employés occupant un emploi formel</t>
  </si>
  <si>
    <t>% des employés percevant un salaire décent***</t>
  </si>
  <si>
    <t>% d’employés ayant accès à la sécurité sociale (nombre total de personnes lorsque les membres de la famille sont couverts)</t>
  </si>
  <si>
    <t>% d’employés couverts par des conventions collectives ou impliqués dans la représentation du personnel (en l'absence de convention)</t>
  </si>
  <si>
    <t>% d’employés couverts par des politiques de santé et de sécurité</t>
  </si>
  <si>
    <t xml:space="preserve">Salaire à l’embauche </t>
  </si>
  <si>
    <t xml:space="preserve">Ratio comparant le salaire moyen versé aux employés de l'organisation au salaire moyen versé pour un emploi similaire dans une industrie ou un secteur similaire sur le marché local, à la fin de l’année fiscale </t>
  </si>
  <si>
    <t xml:space="preserve">Majoration salariale </t>
  </si>
  <si>
    <t>OI9767</t>
  </si>
  <si>
    <t xml:space="preserve">Pourcentage de la prime de couverture santé d'un employé à temps plein couvert. Ce montant doit se fonder sur les prestations offertes aux employés à temps plein à la fin de l’année fiscale </t>
  </si>
  <si>
    <t>Prime de soins de santé couverte</t>
  </si>
  <si>
    <t>OI1503</t>
  </si>
  <si>
    <t xml:space="preserve">Assurance, services financiers, éducation financière </t>
  </si>
  <si>
    <t>Assurance santé </t>
  </si>
  <si>
    <t>Contribution annuelle totale à la richesse nationale par le biais des impôts</t>
  </si>
  <si>
    <t>% de bénéficiaires déclarant une augmentation du revenu de leur entreprise au cours de l’année fiscale</t>
  </si>
  <si>
    <t>8.1.1</t>
  </si>
  <si>
    <t>Taux de croissance annuelle du PIB réel par habitant</t>
  </si>
  <si>
    <t>8.2.1</t>
  </si>
  <si>
    <t>Taux de croissance annuelle du PIB réel par personne pourvue d’un employ</t>
  </si>
  <si>
    <t>8.3.1</t>
  </si>
  <si>
    <t>Proportion de l’emploi informel dans les secteurs non agricoles, par sexe</t>
  </si>
  <si>
    <t>8.5.1</t>
  </si>
  <si>
    <t>Rémunération horaire moyenne des salariés hommes et femmes, par profession, âge et situation au regard du handicap</t>
  </si>
  <si>
    <t>8.5.2</t>
  </si>
  <si>
    <t>Taux de chômage, par sexe, âge et situation au regard du handicap</t>
  </si>
  <si>
    <t>8.6.1</t>
  </si>
  <si>
    <t>Proportion de jeunes (âgés de 15 à 24 ans) non scolarisés et sans emploi, ni formation</t>
  </si>
  <si>
    <t>8.7.1</t>
  </si>
  <si>
    <t>8.8.1</t>
  </si>
  <si>
    <t>Fréquence des accidents du travail mortels et non mortels, par sexe et statut au regard de l’immigration</t>
  </si>
  <si>
    <t>8.8.2</t>
  </si>
  <si>
    <t>Niveau de respect des droits du travail (liberté d’association et droit de négociation collective) au niveau national, eu égard aux textes de l’Organisation internationale du Travail (OIT) et à la législation nationale, par sexe et statut migratoire</t>
  </si>
  <si>
    <t>8.10.2</t>
  </si>
  <si>
    <t>Proportion d’adultes (15 ans ou plus) possédant un compte dans une banque ou dans une autre institution financière ou faisant appel à des services monétaires mobiles</t>
  </si>
  <si>
    <t>UNPRI – Inclusion financière</t>
  </si>
  <si>
    <t xml:space="preserve">Investisseur &amp; Partenaire </t>
  </si>
  <si>
    <t>* Définition : en dessous du seuil de pauvreté international, OU du seuil de pauvreté national, OU vivant dans une situation de pauvreté selon les définitions nationales)</t>
  </si>
  <si>
    <t>**Vous pouvez utiliser la segmentation complémentaire suivante :</t>
  </si>
  <si>
    <t>Utilisez un multiple du salaire du marché pour les postes de début de carrière</t>
  </si>
  <si>
    <t>·       Nombre d’emprunteurs atteints</t>
  </si>
  <si>
    <t xml:space="preserve">·       Nombre d’épargnants atteints </t>
  </si>
  <si>
    <t>·       Nombre de personnes accédant à l’assurance volontaire</t>
  </si>
  <si>
    <t>9.1 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</si>
  <si>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9.3 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</si>
  <si>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9.c Accroître nettement l’accès aux technologies de l’information et de la communication et faire en sorte que tous les habitants des pays les moins avancés aient accès à Internet à un coût abordable d’ici à 2020</t>
  </si>
  <si>
    <t>Infrastructure</t>
  </si>
  <si>
    <t>Quantité d'infrastructures et d'usines modernes, durables et de qualité, construites ou rénovées</t>
  </si>
  <si>
    <t>Internet et télécommunication</t>
  </si>
  <si>
    <t xml:space="preserve">Transports locaux </t>
  </si>
  <si>
    <t>Autre (adapté à l'entreprise sociale)</t>
  </si>
  <si>
    <t xml:space="preserve">Services financiers </t>
  </si>
  <si>
    <t>Nombre de PME*ayant accès au crédit, à l’assurance et à l’épargne</t>
  </si>
  <si>
    <t xml:space="preserve">Connexion Internet </t>
  </si>
  <si>
    <t xml:space="preserve">Prêts aux PME </t>
  </si>
  <si>
    <t>% de bénéficiaires déclarant avoir un accès plus facile aux infrastructures (meilleure capacité à se déplacer / accès plus facile à l'information, etc.)</t>
  </si>
  <si>
    <t xml:space="preserve">% de PME* déclarant avoir plus facilement accès à des prêts/à de meilleurs actifs ou à de meilleurs revenus grâce à une amélioration de l’accès aux infrastructures locales </t>
  </si>
  <si>
    <t>9.1.1</t>
  </si>
  <si>
    <t>Proportion de la population rurale vivant à moins de 2 km d’une route praticable toute l’année</t>
  </si>
  <si>
    <t>9.3.2</t>
  </si>
  <si>
    <t>Proportion des petites entreprises industrielles ayant contracté un prêt ou une ligne de credit</t>
  </si>
  <si>
    <t>9.c.1</t>
  </si>
  <si>
    <t>Proportion de la population ayant accès à un réseau mobile, par types de technologie</t>
  </si>
  <si>
    <t>* La SFI définit les PME comme des entreprises enregistrées comptant moins de 300 employés.</t>
  </si>
  <si>
    <t>Vous pouvez utiliser la segmentation suivante :</t>
  </si>
  <si>
    <t>Nombre de PME ayant accès à des services d'assurance des travailleurs</t>
  </si>
  <si>
    <r>
      <t>·</t>
    </r>
    <r>
      <rPr>
        <sz val="14"/>
        <color indexed="8"/>
        <rFont val="Times New Roman"/>
        <family val="1"/>
      </rPr>
      <t xml:space="preserve">       </t>
    </r>
    <r>
      <rPr>
        <sz val="14"/>
        <color indexed="8"/>
        <rFont val="Calibri"/>
        <family val="2"/>
      </rPr>
      <t>Nombre de PME ayant bénéficié de prêts</t>
    </r>
  </si>
  <si>
    <r>
      <t>·</t>
    </r>
    <r>
      <rPr>
        <sz val="14"/>
        <color indexed="8"/>
        <rFont val="Times New Roman"/>
        <family val="1"/>
      </rPr>
      <t xml:space="preserve">       </t>
    </r>
    <r>
      <rPr>
        <sz val="14"/>
        <color indexed="8"/>
        <rFont val="Calibri"/>
        <family val="2"/>
      </rPr>
      <t>Nombre de PME disposant d'un compte d'épargne</t>
    </r>
  </si>
  <si>
    <r>
      <t>·</t>
    </r>
    <r>
      <rPr>
        <sz val="14"/>
        <color indexed="8"/>
        <rFont val="Times New Roman"/>
        <family val="1"/>
      </rPr>
      <t xml:space="preserve">       </t>
    </r>
    <r>
      <rPr>
        <sz val="14"/>
        <color indexed="8"/>
        <rFont val="Calibri"/>
        <family val="2"/>
      </rPr>
      <t>Nombre de PME ayant accès à des services aux entreprises</t>
    </r>
  </si>
  <si>
    <t>SIDI</t>
  </si>
  <si>
    <t>SFI</t>
  </si>
  <si>
    <t xml:space="preserve">Autonomisation des personnes exclues </t>
  </si>
  <si>
    <t>Droits civiques</t>
  </si>
  <si>
    <t>Égalité des chances</t>
  </si>
  <si>
    <t xml:space="preserve">Inclusion sociale et politique </t>
  </si>
  <si>
    <t xml:space="preserve"> Informations sur le marché</t>
  </si>
  <si>
    <t xml:space="preserve"> Organes de gouvernance </t>
  </si>
  <si>
    <t xml:space="preserve">Egalité des chances dans le travail </t>
  </si>
  <si>
    <t xml:space="preserve">Nombre de personnes exclues par poste </t>
  </si>
  <si>
    <t>Nombre de fournisseurs et de distributeurs dont les postes de direction sont occupés par des minorités</t>
  </si>
  <si>
    <t xml:space="preserve">Exclusion géographique : </t>
  </si>
  <si>
    <t xml:space="preserve">Zones à faible densité de population </t>
  </si>
  <si>
    <t xml:space="preserve">Zones économiquement défavorisées </t>
  </si>
  <si>
    <t>Nombre de femmes par poste</t>
  </si>
  <si>
    <t xml:space="preserve">% d’employés occupant des emplois formels </t>
  </si>
  <si>
    <t>Coûts de transaction des services de transfert d’argent (le cas échéant)</t>
  </si>
  <si>
    <t>Nombre de plaintes enregistrées au cours de l’année fiscale</t>
  </si>
  <si>
    <t>Nombre de plaintes déposées par les clients de l'organisation concernée au cours de l’année fiscale</t>
  </si>
  <si>
    <t xml:space="preserve">Nombre de plaintes enregistrées </t>
  </si>
  <si>
    <t>PI2197</t>
  </si>
  <si>
    <t>Revenu</t>
  </si>
  <si>
    <t>% de bénéficiaires appartenant à des groupes exclus (en particulier les 40 % les plus pauvres de la population) déclarant une augmentation de leur revenu [au cours de la/des dernière(s) année(s)]</t>
  </si>
  <si>
    <t>Discrimination</t>
  </si>
  <si>
    <t>% de bénéficiaires déclarant s'être sentis personnellement victimes de discrimination ou de harcèlement au cours des 12 derniers mois sur la base d'un motif de discrimination interdit par la législation internationale relative aux droits humains</t>
  </si>
  <si>
    <t>10.1.1</t>
  </si>
  <si>
    <t>Taux de croissance des dépenses des ménages ou du revenu par habitant pour les 40% de la population les plus pauvres et pour l’ensemble de la population</t>
  </si>
  <si>
    <t>10.2.1</t>
  </si>
  <si>
    <t>Proportion de personnes vivant avec moins de la moitié du revenu médian, par sexe, âge et situation en regard du handicap</t>
  </si>
  <si>
    <t>10.3.1</t>
  </si>
  <si>
    <t>Proportion de la population ayant signalé avoir personnellement fait l’objet de discrimination ou de harcèlement au cours des 12 mois précédents pour des motifs interdits par le droit international des droits de l’homme</t>
  </si>
  <si>
    <t>10.c.1</t>
  </si>
  <si>
    <t>Coûts des envois de fonds en proportion du montant transféré</t>
  </si>
  <si>
    <t>11.1 : D’ici à 2030, assurer l’accès de tous à un logement et des services de base adéquats et sûrs, à un coût abordable, et assainir les quartiers de taudis</t>
  </si>
  <si>
    <t>11.2 : 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</si>
  <si>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11.6 : D’ici à 2030, réduire l’impact environnemental négatif des villes par habitant, y compris en accordant une attention particulière à la qualité de l’air et à la gestion, notamment municipale, des déchets</t>
  </si>
  <si>
    <t>11.7 : D’ici à 2030, assurer l’accès de tous, en particulier des femmes et des enfants, des personnes âgées et des personnes handicapées, à des espaces verts et des espaces publics sûrs</t>
  </si>
  <si>
    <t xml:space="preserve">Logement adéquat, sûr et abordable </t>
  </si>
  <si>
    <t>Systèmes de transport sûrs, abordables, accessibles et viables</t>
  </si>
  <si>
    <t xml:space="preserve">Accès à des installations sanitaires hygiéniques </t>
  </si>
  <si>
    <t>Services de gestion des déchets</t>
  </si>
  <si>
    <t xml:space="preserve">Des habitations adéquates, sûres et abordables </t>
  </si>
  <si>
    <t>Nombre d'unités de logement construites par l'organisation au cours de l’année fiscale</t>
  </si>
  <si>
    <t>Nombre d'unités de logement construites</t>
  </si>
  <si>
    <t>PI2491</t>
  </si>
  <si>
    <t xml:space="preserve">Des transports publics sûrs, abordables, accessibles et durables </t>
  </si>
  <si>
    <t xml:space="preserve">Déchets municipaux et ménagers </t>
  </si>
  <si>
    <t xml:space="preserve">Espaces publics sûrs, ouverts à tous et accessibles </t>
  </si>
  <si>
    <t xml:space="preserve">Tri des déchets </t>
  </si>
  <si>
    <t xml:space="preserve">Déchets éliminés : Total </t>
  </si>
  <si>
    <t>OI6192</t>
  </si>
  <si>
    <t>Quantité de déchets éliminés par l'organisation au cours de l’année fiscale **</t>
  </si>
  <si>
    <t xml:space="preserve">Nombre de personnes ayant reçu une formation de groupe dispensée par l'organisation au cours de l’année fiscale </t>
  </si>
  <si>
    <t xml:space="preserve">Personnes formées : Formation de groupe </t>
  </si>
  <si>
    <t>PI7997</t>
  </si>
  <si>
    <t>% de bénéficiaires déclarant que leurs conditions de logement se sont améliorées</t>
  </si>
  <si>
    <t>% de bénéficiaires déclarant que leurs conditions de transport se sont améliorées</t>
  </si>
  <si>
    <t>% de bénéficiaires déclarant une réduction de leurs coûts ou une augmentation de leurs revenus due à l'amélioration des infrastructures (l'infrastructure dépend des objectifs sociaux de l'entreprise sociale)</t>
  </si>
  <si>
    <t>11.1.1</t>
  </si>
  <si>
    <t>Proportion de la population urbaine vivant dans des quartiers de taudis, des implantations sauvages ou des logements inadéquats</t>
  </si>
  <si>
    <t>11.2.1</t>
  </si>
  <si>
    <t>Proportion de la population ayant aisément accès aux transports publics, par groupe d’ âge, sexe et situation au regard du handicap</t>
  </si>
  <si>
    <t>11.6.1</t>
  </si>
  <si>
    <t>Proportion de déchets urbains solides régulièrement collectés et éliminés de façon adéquate sur le total des déchets urbains solides générés, par ville</t>
  </si>
  <si>
    <t>11.6.2</t>
  </si>
  <si>
    <t>Niveau moyen annuel de particules fines (PM 2,5 et PM 10, par exemple) dans les villes, pondéré en fonction du nombre d'habitants</t>
  </si>
  <si>
    <t>** Vous pouvez spécifier si composté, incinéré, enfoui, recyclé/réutilisé, ou autre.</t>
  </si>
  <si>
    <t>MakeSense</t>
  </si>
  <si>
    <t xml:space="preserve">12.2 : D’ici à 2030, parvenir à une gestion durable et à une utilisation rationnelle des ressources naturelles </t>
  </si>
  <si>
    <t>12.3 : 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</si>
  <si>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12.4 : 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</si>
  <si>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12.5 : D’ici à 2030, réduire considérablement la production de déchets par la prévention, la réduction, le recyclage et la reutilisation</t>
  </si>
  <si>
    <t>12.8 : D’ici à 2030, faire en sorte que toutes les personnes, partout dans le monde, aient les informations et connaissances nécessaires au développement durable et à un style de vie en harmonie avec la nature</t>
  </si>
  <si>
    <t>12.b : Mettre au point et utiliser des outils de contrôle des impacts sur le développement durable, pour un tourisme durable qui crée des emplois et met en valeur la culture et les produits locaux</t>
  </si>
  <si>
    <t>Produits ou services économes en ressources*</t>
  </si>
  <si>
    <t xml:space="preserve">Préservation de la qualité de l'eau </t>
  </si>
  <si>
    <t>Nombre de fournisseurs ayant adopté des politiques responsables</t>
  </si>
  <si>
    <t xml:space="preserve">Éducation au développement durable </t>
  </si>
  <si>
    <t>Tourisme durable**</t>
  </si>
  <si>
    <t>*comme les fours de cuisson modernes, les combustibles modernes, les systèmes d’irrigation</t>
  </si>
  <si>
    <t>Production responsable***</t>
  </si>
  <si>
    <t>***tels que commerce équitable, produits biologiques</t>
  </si>
  <si>
    <t>Tourisme durable****</t>
  </si>
  <si>
    <t>**** comme les écolodges</t>
  </si>
  <si>
    <t>Unités/quantité achetée(s) par l’organisation auprès des fournisseurs concernés au cours de l’année fiscale</t>
  </si>
  <si>
    <t>Indicateurs relatif à la production (suivi dans le temps)</t>
  </si>
  <si>
    <t xml:space="preserve">Gaz à effet de serre </t>
  </si>
  <si>
    <t xml:space="preserve">Eau </t>
  </si>
  <si>
    <t xml:space="preserve">Déchets recyclés </t>
  </si>
  <si>
    <t xml:space="preserve">Production de déchets, aliments compris </t>
  </si>
  <si>
    <t xml:space="preserve">Quantité de matières toxiques utilisées dans les procédés de fabrication de l'organisation au cours de l’année fiscale </t>
  </si>
  <si>
    <t>OI5942</t>
  </si>
  <si>
    <t xml:space="preserve">Matières toxiques </t>
  </si>
  <si>
    <t xml:space="preserve">Quantité de gaz à effet de serre (GES) émis par les activités de l'organisation au cours de l’année fiscale. Doit prendre en compte les émissions de GES provenant de sources directes et indirectes </t>
  </si>
  <si>
    <t>Émissions de gaz à effet de serre : Total</t>
  </si>
  <si>
    <t>OI1479</t>
  </si>
  <si>
    <t xml:space="preserve">Volume d'eau utilisé pour les activités de l'organisation au cours de l’année fiscale </t>
  </si>
  <si>
    <t xml:space="preserve">Eau utilisée : Total </t>
  </si>
  <si>
    <t>OI1697</t>
  </si>
  <si>
    <t xml:space="preserve">Quantité de déchets réutilisés ou recyclés par l'organisation au cours de l’année fiscale </t>
  </si>
  <si>
    <t xml:space="preserve">Déchets éliminés : Recyclés/Réutilisés </t>
  </si>
  <si>
    <t>OI2535</t>
  </si>
  <si>
    <t xml:space="preserve">Volume de réduction des déchets générés par l’organisation au cours de l’année fiscale grâce à des programmes de substitution, de recyclage ou de récupération </t>
  </si>
  <si>
    <t>Déchets réduits</t>
  </si>
  <si>
    <t>OI7920</t>
  </si>
  <si>
    <t>Systèmes/produits économes en ressources***</t>
  </si>
  <si>
    <t xml:space="preserve">Produits et services efficients </t>
  </si>
  <si>
    <t xml:space="preserve">Économie d’eau </t>
  </si>
  <si>
    <t>Alimentation</t>
  </si>
  <si>
    <t xml:space="preserve">Réduction des coûts </t>
  </si>
  <si>
    <t xml:space="preserve">Réduction du coût par rapport à celui de produits similaires </t>
  </si>
  <si>
    <t>Partiel PI1748</t>
  </si>
  <si>
    <t>Volume des économies d’eau réalisées grâce à la vente des services de l’organisation au cours de l’année fiscale</t>
  </si>
  <si>
    <t>Économies d’eau grâce aux services vendus</t>
  </si>
  <si>
    <t>PI2884</t>
  </si>
  <si>
    <t>Réduction des pertes alimentaires rendue possible (stockage, production, vente, consommation) (en tonnes)</t>
  </si>
  <si>
    <t>Réduction des coûts de production grâce à la réduction des intrants et au recyclage/à la réutilisation</t>
  </si>
  <si>
    <t>% de bénéficiaires qui reconnaissent avoir une consommation plus durable</t>
  </si>
  <si>
    <t>12.2.1</t>
  </si>
  <si>
    <t>Empreinte matérielle, empreinte matérielle par habitant et empreinte matérielle par unité de PIB</t>
  </si>
  <si>
    <t>12.3.1</t>
  </si>
  <si>
    <t>Indice mondial des pertes alimentaires</t>
  </si>
  <si>
    <t>12.4.2</t>
  </si>
  <si>
    <t>Production de déchets dangereux par habitant et proportion de déchets dangereux traités, par type de traitement</t>
  </si>
  <si>
    <t>Taux de recyclage national, tonnes de matériaux recycles</t>
  </si>
  <si>
    <t>Degré d’intégration de i) l’éducation à la citoyenneté mondiale et ii) l’éducation au développement durable, y compris l’éducation aux changements climatiques, dans a) les politiques nationales d’éducation, b) les programmes d’enseignement, c) la formation des enseignants et d) l’évaluation des étudiants</t>
  </si>
  <si>
    <t>Nombre de stratégies ou de politiques en place dans le domaine du tourisme durable et de plans d’action mis en œuvre en appliquant des outils d’évaluation et de suivi convenus</t>
  </si>
  <si>
    <t>12.b.1</t>
  </si>
  <si>
    <t>12.8.1</t>
  </si>
  <si>
    <t>12.5.1</t>
  </si>
  <si>
    <t>** Nombre de touristes accédant aux infrastructures de tourisme durable ou réservant des produits de tourisme durable ou nombre d'hébergements touristiques ayant obtenu un label écologique international</t>
  </si>
  <si>
    <t>Makesense</t>
  </si>
  <si>
    <t>13.3 : Améliorer l’éducation, la sensibilisation et les capacités individuelles et institutionnelles en ce qui concerne l’adaptation aux changements climatiques, l’atténuation de leurs effets et la reduction de leur impact et les systèmes d’alerte rapide</t>
  </si>
  <si>
    <t xml:space="preserve">Atténuation des effets du changement climatique </t>
  </si>
  <si>
    <t>Nombre de personnes ayant accès à des infrastructures qu'elles peuvent utiliser ou utilisent pour atténuer les effets du changement climatique (en fonction de la nature de l'entreprise sociale)</t>
  </si>
  <si>
    <t xml:space="preserve">Assurance contre les risques climatiques </t>
  </si>
  <si>
    <t>Infrastructure plus résiliente aux aléas climatiques*</t>
  </si>
  <si>
    <t>Rareté des pluies </t>
  </si>
  <si>
    <t>Capacité de stockage d'eau (en m3)</t>
  </si>
  <si>
    <t xml:space="preserve">Prévisions météorologiques </t>
  </si>
  <si>
    <t>Nombre de personnes ayant accès à l'information et aux canaux appropriés pour obtenir des prévisions météorologiques</t>
  </si>
  <si>
    <t>Ayant la capacité de réduire la vitesse de désertification et l'élévation du niveau de la mer (barrières vertes, mangroves)</t>
  </si>
  <si>
    <t>Ayant la capacité de réduire l’impact des inondations (amélioration de l'irrigation ou du drainage par exemple)</t>
  </si>
  <si>
    <t>% de bénéficiaires déclarant se sentir moins en danger en cas de catastrophes liées au changement climatique</t>
  </si>
  <si>
    <t>% de bénéficiaires déclarant se sentir capables d'anticiper une catastrophe future liée au changement climatique</t>
  </si>
  <si>
    <t xml:space="preserve">% de bénéficiaires ayant connu une diminution du stress hydrique </t>
  </si>
  <si>
    <t>13.1.1</t>
  </si>
  <si>
    <t xml:space="preserve">Nombre de personnes décédées, disparues ou directement touchées lors de catastrophes, pour 100000 personnes </t>
  </si>
  <si>
    <t>13.1.2</t>
  </si>
  <si>
    <t>Nombre de pays ayant adopté et mis en place des stratégies nationales de réduction des risques conformément au Cadre de Sendaï pour la réduction des risques de catastrophe (2015-2030)</t>
  </si>
  <si>
    <t>13.3.2</t>
  </si>
  <si>
    <t>Nombre de pays ayant fait état du renforcement de leurs capacités institutionnelles, systémiques et individuelles pour favoriser les mesures d’adaptation et d’atténuation, le transfert de technologie et les actions en faveur du développement</t>
  </si>
  <si>
    <t>13.a.1</t>
  </si>
  <si>
    <t>Montant (en dollars des États-Unis) des ressources mobilisées par année, de 2020 à 2025, au titre de l’engagement de 100 milliards de dollars</t>
  </si>
  <si>
    <t>* irrigation pour les agriculteurs, capacités de stockage de l'eau, maisons résistantes aux inondations ou au vent, etc.</t>
  </si>
  <si>
    <t>14.2 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oceans</t>
  </si>
  <si>
    <t>14.4 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</si>
  <si>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14.1 D’ici à 2025, prévenir et réduire nettement la pollution marine de tous types, en particulier celle résultant des activités terrestres, y compris les déchets en mer et la pollution par les nutriments</t>
  </si>
  <si>
    <t>14.b Garantir aux petits pêcheurs l’accès aux ressources marines et aux marchés</t>
  </si>
  <si>
    <t>Pêcheurs</t>
  </si>
  <si>
    <t>Nombre de petits exploitants agricoles ayant vendu leurs produits à l’organisation au cours de l’année fiscale</t>
  </si>
  <si>
    <t xml:space="preserve">Fournisseurs individuels : Petits exploitants agricoles </t>
  </si>
  <si>
    <t>PI9991</t>
  </si>
  <si>
    <t xml:space="preserve">Indicateurs relatifs à la pêche </t>
  </si>
  <si>
    <t xml:space="preserve">Unités/quantité certifiée(s) achetée(s) par l’organisation auprès des fournisseurs concernés au cours de l’année fiscale </t>
  </si>
  <si>
    <t xml:space="preserve">Unités/Quantité achetée(s) auprès de fournisseurs individuels : Certifiés </t>
  </si>
  <si>
    <t>PI3825</t>
  </si>
  <si>
    <t>Produits certifiés</t>
  </si>
  <si>
    <t>Petits producteurs</t>
  </si>
  <si>
    <t xml:space="preserve">Unités/quantité achetée(s) par l’organisation auprès des petits exploitants agricoles au cours de l’année fiscale </t>
  </si>
  <si>
    <t>Unités/Quantité achetée(s) auprès de fournisseurs individuels : Petits exploitants agricoles</t>
  </si>
  <si>
    <t>PI4982</t>
  </si>
  <si>
    <t xml:space="preserve">Longueur du littoral marin ou d'eau douce situé sur des terres protégées, des terres en gestion durable ou exploitées selon des méthodes de culture durables </t>
  </si>
  <si>
    <t xml:space="preserve">Longueur du littoral </t>
  </si>
  <si>
    <t>PI5840</t>
  </si>
  <si>
    <t>% de petits pêcheurs artisanaux signalant une amélioration des ressources marines</t>
  </si>
  <si>
    <t>% de petits pêcheurs artisanaux déclarant une augmentation du revenu de leur entreprise au cours de l’année fiscale</t>
  </si>
  <si>
    <t>14.1.1</t>
  </si>
  <si>
    <t>Indicateur du potentiel d’eutrophisation côtière (ICEP) et densité des débris de plastiques flottant en surface des oceans</t>
  </si>
  <si>
    <t>14.2.1</t>
  </si>
  <si>
    <t>Proportion de zones économiques exclusives nationales gérées en utilisant des approches écosystémiques</t>
  </si>
  <si>
    <t>14.4.1</t>
  </si>
  <si>
    <t>Proportion de stocks de poissons dont le niveau est biologiquement viable</t>
  </si>
  <si>
    <t>14.5.1</t>
  </si>
  <si>
    <t>Surface des aires marines protégées, en proportion de la surface totale</t>
  </si>
  <si>
    <t>14.7.1</t>
  </si>
  <si>
    <t>Proportion du PIB correspondant aux activités de pêche viables dans les petits États insulaires en développement, les pays les moins avancés et tous les pays</t>
  </si>
  <si>
    <t>14.b.1</t>
  </si>
  <si>
    <t>Progrès réalisés par les pays dans la mise en œuvre d’un cadre juridique, réglementaire, politique ou institutionnel reconnaissant et protégeant les droits d’accès des petits pêcheurs</t>
  </si>
  <si>
    <t>* Il est également possible d’utiliser les indicateurs IRIS relatifs aux organisations plutôt qu’aux individus :</t>
  </si>
  <si>
    <t xml:space="preserve">PI6652 : Unités/Quantité achetée(s) auprès de fournisseurs : Certifiés  </t>
  </si>
  <si>
    <t>PI5473 : Unités/Quantité achetée(s) auprès de fournisseurs : PME</t>
  </si>
  <si>
    <t>15.2 : D’ici à 2020, promouvoir la gestion durable de tous les types de forêt, mettre un terme à la déforestation, restaurer les forêts dégradées et accroître considérablement le boisement et le reboisement au niveau mondial</t>
  </si>
  <si>
    <t>15.3 : D’ici à 2030, lutter contre la désertificatio un monde sans dégradation des sols n, restaurer les terres et sols dégradés, notamment les terres touchées par la désertification, la sécheresse et les inondations, et s’efforcer de parvenir à</t>
  </si>
  <si>
    <t>15.4 : D’ici à 2030, assurer la préservation des écosystèmes montagneux, notamment de leur biodiversité, afin de mieux tirer parti de leurs bienfaits essentiels pour le développement durable</t>
  </si>
  <si>
    <t xml:space="preserve">15.5 : Prendre d’urgence des mesures énergiques pour réduire la dégradation du milieu naturel, mettre un terme à l’appauvrissement de la biodiversité et, d’ici à 2020, protéger les espèces menaces et prévenir leur extinction </t>
  </si>
  <si>
    <t>15.1 : 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</si>
  <si>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 xml:space="preserve">Superficie des terres reboisées par l'organisation au cours de l’année fiscale </t>
  </si>
  <si>
    <t xml:space="preserve">Superficie des terres reboisées </t>
  </si>
  <si>
    <t>PI4907</t>
  </si>
  <si>
    <t xml:space="preserve">Arbres indigènes </t>
  </si>
  <si>
    <t xml:space="preserve">Superficie des terres sur lesquelles des espèces d'arbres indigènes ont été plantées par l’organisation au cours de l’année fiscale </t>
  </si>
  <si>
    <t xml:space="preserve">Superficie d'arbres plantés : Espèces indigènes </t>
  </si>
  <si>
    <t>PI3848</t>
  </si>
  <si>
    <t xml:space="preserve">Sites terrestres, d'eau douce et de montagne importants pour la biodiversité </t>
  </si>
  <si>
    <t xml:space="preserve">Superficie de terres ayant un statut de terres protégées à la fin de l’année fiscale </t>
  </si>
  <si>
    <t xml:space="preserve">Surface de terres protégées : Total </t>
  </si>
  <si>
    <t>PI4716</t>
  </si>
  <si>
    <t>Indicateurs relatifs à la biodiversité</t>
  </si>
  <si>
    <t>Zones arides</t>
  </si>
  <si>
    <t>Forêts</t>
  </si>
  <si>
    <t>Zones humides</t>
  </si>
  <si>
    <t xml:space="preserve">Montagnes </t>
  </si>
  <si>
    <t>Mesure de la biodiversité (et suivi de l'amélioration dans le temps)</t>
  </si>
  <si>
    <t xml:space="preserve">Superficie des terres directement contrôlées par l'organisation et cultivées ou gérées de façon durable. Indiquez la superficie des terres directement contrôlées par l'organisation et gérées de façon durable au cours de l’année fiscale </t>
  </si>
  <si>
    <t xml:space="preserve">Terres directement contrôlées : Gérées de façon durable </t>
  </si>
  <si>
    <t>OI6912</t>
  </si>
  <si>
    <t xml:space="preserve">Hectares de terres dont la biodiversité s'est améliorée </t>
  </si>
  <si>
    <t>% de bénéficiaires directs ou de personnes vivant dans les zones voisines ayant perçu une réduction des taux de déforestation et de dégradation des forêts</t>
  </si>
  <si>
    <t>15.1.1</t>
  </si>
  <si>
    <t>Surface des zones forestières, en proportion de la surface terrestre</t>
  </si>
  <si>
    <t>15.1.2</t>
  </si>
  <si>
    <t>Proportion des sites importants pour la biodiversité terrestre et la biodiversité des eaux douces qui se trouvent dans des aires protégées (par type d’écosystème)</t>
  </si>
  <si>
    <t>15.2.1</t>
  </si>
  <si>
    <t>Progrès vers la gestion durable des forêts</t>
  </si>
  <si>
    <t>15.3.1</t>
  </si>
  <si>
    <t>Surface des zones dégradées, en proportion de la surface terrestre</t>
  </si>
  <si>
    <t>15.4.1</t>
  </si>
  <si>
    <t>Sites importants pour la biodiversité des montagnes qui se trouvent dans des aires protégées</t>
  </si>
  <si>
    <t>15.4.2</t>
  </si>
  <si>
    <t>Indice de couvert végétal des montagnes</t>
  </si>
  <si>
    <t>15.5.1</t>
  </si>
  <si>
    <t>Indice de la Liste rouge</t>
  </si>
  <si>
    <t>16.2 : Mettre un terme à la maltraitance, à l’exploitation et à la traite, et à toutes les formes de violence et de torture dont sont victimes les enfants</t>
  </si>
  <si>
    <t>16.3 : Promouvoir l’état de droit aux niveaux national et international et donner à tous accès à la justice dans des conditions d’égalité</t>
  </si>
  <si>
    <t>16.1 : Réduire nettement, partout dans le monde, toutes les formes de violence et les taux de mortalité qui y sont associés</t>
  </si>
  <si>
    <t>16.5 : Réduire nettement la corruption et la pratique des pots-de-vin sous toutes leurs formes</t>
  </si>
  <si>
    <t xml:space="preserve">16.10 : Garantir l’accès public à l’information et protéger les libertés fondamentales, conformément à la législation nationale et aux accords internationaux </t>
  </si>
  <si>
    <t>16.b : Promouvoir et appliquer des lois et politiques non discriminatoires pour le développement durable</t>
  </si>
  <si>
    <t>Accès à la justice (avocats) </t>
  </si>
  <si>
    <t>Nombre de personnes bénéficiant d'une protection (violences faites aux femmes, trafic d'enfants)</t>
  </si>
  <si>
    <t xml:space="preserve">Indicateurs relatifs à la prévention </t>
  </si>
  <si>
    <t>Violence</t>
  </si>
  <si>
    <t>Travail des enfants</t>
  </si>
  <si>
    <t xml:space="preserve">Maltraitance des enfants </t>
  </si>
  <si>
    <t>Trafic d’enfants</t>
  </si>
  <si>
    <t>Corruption</t>
  </si>
  <si>
    <t>Indicateurs relatifs à l'approvisionnement durable (production et conditionnement)</t>
  </si>
  <si>
    <t>Local</t>
  </si>
  <si>
    <t>Certifié</t>
  </si>
  <si>
    <t>Recyclé</t>
  </si>
  <si>
    <t>Unités/quantité achetée(s) auprès de fournisseurs : Locaux</t>
  </si>
  <si>
    <t xml:space="preserve">Unités/quantité achetée(s) auprès de fournisseurs : Certifiés </t>
  </si>
  <si>
    <t>PI6652</t>
  </si>
  <si>
    <t>PI8418</t>
  </si>
  <si>
    <t>les atteintes à la vie privée des clients et les pertes de données des clients</t>
  </si>
  <si>
    <t>les effets néfastes sur l’environnement</t>
  </si>
  <si>
    <t>les conséquences négatives pour les droits humains</t>
  </si>
  <si>
    <t>les conséquences négatives sur la société</t>
  </si>
  <si>
    <t>les pratiques de travail</t>
  </si>
  <si>
    <t>la corruption</t>
  </si>
  <si>
    <t>la discrimination</t>
  </si>
  <si>
    <t>la violence à l'égard des femmes</t>
  </si>
  <si>
    <t>l'inégalité d'accès à la justice</t>
  </si>
  <si>
    <t>Nombre de plaintes fondées reçues par l'organisation</t>
  </si>
  <si>
    <t>* Peut inclure le personnel</t>
  </si>
  <si>
    <t>Avocats</t>
  </si>
  <si>
    <t>Réduction du pourcentage de projets, de fournisseurs et de clients qui présentent une exposition significative à la corruption et à d’autres risques importants</t>
  </si>
  <si>
    <t>% de bénéficiaires déclarant s'être sentis personnellement victimes de discrimination ou de harcèlement sur la base d'un critère discriminatoire [sexe, race, âge, etc. suivant l'orientation de l’ES]</t>
  </si>
  <si>
    <t>% de femmes déclarant se sentir plus en sécurité dans la région où elles vivent</t>
  </si>
  <si>
    <t>% de bénéficiaires déclarant avoir le sentiment d'un meilleur accès à la justice</t>
  </si>
  <si>
    <t>16.1.3</t>
  </si>
  <si>
    <t>Proportion de la population victime de violences physiques, psychologiques ou sexuelles au cours des 12 mois précédents</t>
  </si>
  <si>
    <t>16.1.4</t>
  </si>
  <si>
    <t>Nombre de personnes considérant qu'il n'y a pas de danger à se déplacer seules à pied dans leur zone de résidence, en proportion de la population totale</t>
  </si>
  <si>
    <t>16.3.1</t>
  </si>
  <si>
    <t>Proportion des personnes victimes de violences au cours des 12 mois précédents ayant signalé les faits aux autorités compétentes ou recouru à d’autres mécanismes de règlement des différends officiellement reconnus</t>
  </si>
  <si>
    <t>16.b.1</t>
  </si>
  <si>
    <t>Proportion de la population ayant déclaré avoir personnellement fait l’objet de discrimination ou de harcèlement au cours des 12 mois précédents pour des motifs interdits par le droit international des droits de l’homme</t>
  </si>
  <si>
    <t>Indicateur pertinent lorsque le public cible est la clientèle</t>
  </si>
  <si>
    <t>Indicateur pertinent lorsque le public cible n'est pas la clientèle</t>
  </si>
  <si>
    <t>Formation abordable et de qualité des adultes**</t>
  </si>
  <si>
    <t>Indicateurs relatifs à l'autonomisation des personnes exclues</t>
  </si>
  <si>
    <t>Code Indicateur</t>
  </si>
  <si>
    <t>Nombre de personnes en zone rurale</t>
  </si>
  <si>
    <t>Nombre de personnes en zone urbaine</t>
  </si>
  <si>
    <t>Portée globale (personnes)</t>
  </si>
  <si>
    <t>Portée globale (produit)</t>
  </si>
  <si>
    <t>Accessibilité / prix</t>
  </si>
  <si>
    <t>Changement</t>
  </si>
  <si>
    <t>Impact</t>
  </si>
  <si>
    <t>Typologie d'indicateurs</t>
  </si>
  <si>
    <t>Code</t>
  </si>
  <si>
    <t>a</t>
  </si>
  <si>
    <t>b</t>
  </si>
  <si>
    <t>i</t>
  </si>
  <si>
    <t>c</t>
  </si>
  <si>
    <t>d</t>
  </si>
  <si>
    <t>l</t>
  </si>
  <si>
    <t>e</t>
  </si>
  <si>
    <t>m</t>
  </si>
  <si>
    <t>f</t>
  </si>
  <si>
    <t>g</t>
  </si>
  <si>
    <t>h</t>
  </si>
  <si>
    <t>A</t>
  </si>
  <si>
    <t>B</t>
  </si>
  <si>
    <t>D</t>
  </si>
  <si>
    <t>C</t>
  </si>
  <si>
    <t>E</t>
  </si>
  <si>
    <t>F</t>
  </si>
  <si>
    <t xml:space="preserve">Proportion de femmes occupant des postes de direction </t>
  </si>
  <si>
    <t>5.b</t>
  </si>
  <si>
    <t>Proportion of individuals who own a mobile telephone, by sex</t>
  </si>
  <si>
    <t>Nombre de personnes discriminées (race, ethnie, origine, religion)</t>
  </si>
  <si>
    <t>Nombre de personnes issues de minorités</t>
  </si>
  <si>
    <t>Nombre de femmes enceintes</t>
  </si>
  <si>
    <t>Nombre d'adolescentes</t>
  </si>
  <si>
    <t xml:space="preserve">Nombre de personnes parmi les 40 % les plus pauvres de la population </t>
  </si>
  <si>
    <t>Nombre d'enfants et jeunes</t>
  </si>
  <si>
    <t>t</t>
  </si>
  <si>
    <t>n</t>
  </si>
  <si>
    <t>j</t>
  </si>
  <si>
    <t>k</t>
  </si>
  <si>
    <t>o</t>
  </si>
  <si>
    <t>p</t>
  </si>
  <si>
    <t>q</t>
  </si>
  <si>
    <t>r</t>
  </si>
  <si>
    <t>s</t>
  </si>
  <si>
    <t>SDG1-A1</t>
  </si>
  <si>
    <t>SDG1-A2</t>
  </si>
  <si>
    <t>SDG1-B1</t>
  </si>
  <si>
    <t>SDG1-C1</t>
  </si>
  <si>
    <t>SDG1-C2</t>
  </si>
  <si>
    <t>SDG1-C3</t>
  </si>
  <si>
    <t>SDG1-E1</t>
  </si>
  <si>
    <t>SDG1-E2</t>
  </si>
  <si>
    <t>SDG1-E3</t>
  </si>
  <si>
    <t>SDG1-F1</t>
  </si>
  <si>
    <t>SDG1-F2</t>
  </si>
  <si>
    <t>SDG1-F3</t>
  </si>
  <si>
    <t>SDG1-F4</t>
  </si>
  <si>
    <t>SDG1-F5</t>
  </si>
  <si>
    <t>** Définition de « Sécurité des droits fonciers/titres de propriété légalement authentifiés » : titres fonciers, contrats de location qui garantissent un accès sécurisé aux terres. Cela peut aussi dépendre des contextes locaux.</t>
  </si>
  <si>
    <t>Sécurité des droits fonciers/titres de propriété légalement authentifiés**</t>
  </si>
  <si>
    <t>SDG2-A1</t>
  </si>
  <si>
    <t>SDG2-A2</t>
  </si>
  <si>
    <t>SDG2-A3</t>
  </si>
  <si>
    <t>SDG2-B1</t>
  </si>
  <si>
    <t>SDG2-C1</t>
  </si>
  <si>
    <t>SDG2-C2</t>
  </si>
  <si>
    <t>SDG2-C3</t>
  </si>
  <si>
    <t>SDG2-C4</t>
  </si>
  <si>
    <t>SDG3-E1</t>
  </si>
  <si>
    <t>SDG3-E2</t>
  </si>
  <si>
    <t>SDG3-F1</t>
  </si>
  <si>
    <t>SDG3-F2</t>
  </si>
  <si>
    <t>SDG3-F3</t>
  </si>
  <si>
    <t>SDG3-F4</t>
  </si>
  <si>
    <t>SDG3-A1</t>
  </si>
  <si>
    <t>SDG3-B1</t>
  </si>
  <si>
    <t>SDG3-C1</t>
  </si>
  <si>
    <t>SDG3-C2</t>
  </si>
  <si>
    <t>SDG3-F5</t>
  </si>
  <si>
    <t>SDG3-F6</t>
  </si>
  <si>
    <t>SDG3-F7</t>
  </si>
  <si>
    <t>SDG4-A1</t>
  </si>
  <si>
    <t>SDG4-A2</t>
  </si>
  <si>
    <t>SDG4-B1</t>
  </si>
  <si>
    <t>SDG4-B2</t>
  </si>
  <si>
    <t>SDG4-B3</t>
  </si>
  <si>
    <t>SDG4-C1</t>
  </si>
  <si>
    <t>SDG4-C2</t>
  </si>
  <si>
    <t>SDG4-E1</t>
  </si>
  <si>
    <t>SDG4-E2</t>
  </si>
  <si>
    <t>SDG4-E3</t>
  </si>
  <si>
    <t>SDG4-F1</t>
  </si>
  <si>
    <t>SDG4-F2</t>
  </si>
  <si>
    <t>SDG4-F3</t>
  </si>
  <si>
    <t>SDG4-F4</t>
  </si>
  <si>
    <t>SDG4-F5</t>
  </si>
  <si>
    <t>SDG5-A1</t>
  </si>
  <si>
    <t>SDG5-A2</t>
  </si>
  <si>
    <t>SDG5-A3</t>
  </si>
  <si>
    <t>SDG5-B1</t>
  </si>
  <si>
    <t>SDG5-B2</t>
  </si>
  <si>
    <t>SDG5-E1</t>
  </si>
  <si>
    <t>SDG5-E2</t>
  </si>
  <si>
    <t>SDG5-E3</t>
  </si>
  <si>
    <t>SDG5-F1</t>
  </si>
  <si>
    <t>SDG5-F2</t>
  </si>
  <si>
    <t>SDG5-F3</t>
  </si>
  <si>
    <t>SDG6-A1</t>
  </si>
  <si>
    <t>SDG6-B1</t>
  </si>
  <si>
    <t>SDG6-C1</t>
  </si>
  <si>
    <t>SDG6-C2</t>
  </si>
  <si>
    <t>SDG6-E1</t>
  </si>
  <si>
    <t>SDG6-E2</t>
  </si>
  <si>
    <t>SDG6-E3</t>
  </si>
  <si>
    <t>SDG6-F1</t>
  </si>
  <si>
    <t>SDG6-F2</t>
  </si>
  <si>
    <t>SDG6-F3</t>
  </si>
  <si>
    <t>SDG6-F4</t>
  </si>
  <si>
    <t>SDG7-A1</t>
  </si>
  <si>
    <t>SDG7-B1</t>
  </si>
  <si>
    <t>SDG7-B2</t>
  </si>
  <si>
    <t>SDG7-B3</t>
  </si>
  <si>
    <t xml:space="preserve">Connexion aux mini-réseaux </t>
  </si>
  <si>
    <t>SDG7-C1</t>
  </si>
  <si>
    <t>SDG7-C2</t>
  </si>
  <si>
    <t>SDG7-E1</t>
  </si>
  <si>
    <t>SDG7-E2</t>
  </si>
  <si>
    <t>SDG7-E3</t>
  </si>
  <si>
    <t>SDG7-E4</t>
  </si>
  <si>
    <t>SDG7-F1</t>
  </si>
  <si>
    <t>SDG7-F2</t>
  </si>
  <si>
    <t>SDG7-F3</t>
  </si>
  <si>
    <t>SDG7-F4</t>
  </si>
  <si>
    <t>SDG9-B1</t>
  </si>
  <si>
    <t>SDG9-B2</t>
  </si>
  <si>
    <t>SDG9-C1</t>
  </si>
  <si>
    <t>SDG9-C2</t>
  </si>
  <si>
    <t>SDG9-E1</t>
  </si>
  <si>
    <t>SDG9-E2</t>
  </si>
  <si>
    <t>SDG9-E3</t>
  </si>
  <si>
    <t>SDG9-F1</t>
  </si>
  <si>
    <t>SDG9-F2</t>
  </si>
  <si>
    <t>SDG9-F3</t>
  </si>
  <si>
    <t>SDG10-A1</t>
  </si>
  <si>
    <t>SDG10-A2</t>
  </si>
  <si>
    <t>SDG10-A3</t>
  </si>
  <si>
    <t>SDG10-A4</t>
  </si>
  <si>
    <t>SDG10-C1</t>
  </si>
  <si>
    <t>SDG10-C2</t>
  </si>
  <si>
    <t>SDG10-C3</t>
  </si>
  <si>
    <t>SDG10-E1</t>
  </si>
  <si>
    <t>SDG10-E2</t>
  </si>
  <si>
    <t>SDG10-E3</t>
  </si>
  <si>
    <t>SDG10-E4</t>
  </si>
  <si>
    <t>SDG10-E5</t>
  </si>
  <si>
    <t>SDG10-F1</t>
  </si>
  <si>
    <t>SDG10-F2</t>
  </si>
  <si>
    <t>SDG10-F3</t>
  </si>
  <si>
    <t>SDG10-F4</t>
  </si>
  <si>
    <t>SDG11-A1</t>
  </si>
  <si>
    <t>SDG11-B1</t>
  </si>
  <si>
    <t>SDG11-B2</t>
  </si>
  <si>
    <t>SDG11-B3</t>
  </si>
  <si>
    <t>SDG11-B4</t>
  </si>
  <si>
    <t>SDG11-B5</t>
  </si>
  <si>
    <t>SDG11-C1</t>
  </si>
  <si>
    <t>SDG11-F1</t>
  </si>
  <si>
    <t>SDG11-F2</t>
  </si>
  <si>
    <t>SDG11-F3</t>
  </si>
  <si>
    <t>SDG11-F4</t>
  </si>
  <si>
    <t>SDG11-E1</t>
  </si>
  <si>
    <t>SDG11-E2</t>
  </si>
  <si>
    <t>SDG11-E3</t>
  </si>
  <si>
    <t>SDG11-E4</t>
  </si>
  <si>
    <t>SDG12-A1</t>
  </si>
  <si>
    <t>SDG12-A2</t>
  </si>
  <si>
    <t>SDG12-A3</t>
  </si>
  <si>
    <t>SDG12-B1</t>
  </si>
  <si>
    <t>SDG12-B2</t>
  </si>
  <si>
    <t>SDG12-B3</t>
  </si>
  <si>
    <t>SDG12-D1</t>
  </si>
  <si>
    <t>SDG12-D2</t>
  </si>
  <si>
    <t>SDG12-D3</t>
  </si>
  <si>
    <t>SDG12-E1</t>
  </si>
  <si>
    <t>SDG12-E2</t>
  </si>
  <si>
    <t>SDG12-E3</t>
  </si>
  <si>
    <t>SDG12-E4</t>
  </si>
  <si>
    <t>SDG12-E5</t>
  </si>
  <si>
    <t>SDG12-F1</t>
  </si>
  <si>
    <t>SDG12-F2</t>
  </si>
  <si>
    <t>SDG12-F3</t>
  </si>
  <si>
    <t>SDG12-F4</t>
  </si>
  <si>
    <t>SDG12-F5</t>
  </si>
  <si>
    <t>SDG12-F6</t>
  </si>
  <si>
    <t>SDG13-A1</t>
  </si>
  <si>
    <t>SDG13-A2</t>
  </si>
  <si>
    <t>SDG13-A3</t>
  </si>
  <si>
    <t>SDG14-A1</t>
  </si>
  <si>
    <t>SDG14-B1</t>
  </si>
  <si>
    <t>SDG14-B2</t>
  </si>
  <si>
    <t>SDG14-B3</t>
  </si>
  <si>
    <t>SDG14-D1</t>
  </si>
  <si>
    <t>SDG14-D2</t>
  </si>
  <si>
    <t>SDG14-F1</t>
  </si>
  <si>
    <t>SDG14-F2</t>
  </si>
  <si>
    <t>SDG14-F3</t>
  </si>
  <si>
    <t>SDG14-F4</t>
  </si>
  <si>
    <t>SDG14-F5</t>
  </si>
  <si>
    <t>SDG14-F6</t>
  </si>
  <si>
    <t>SDG15-B1</t>
  </si>
  <si>
    <t>SDG15-B2</t>
  </si>
  <si>
    <t>SDG15-B3</t>
  </si>
  <si>
    <t>SDG15-E1</t>
  </si>
  <si>
    <t>SDG15-E2</t>
  </si>
  <si>
    <t>SDG15-E3</t>
  </si>
  <si>
    <t>SDG15-F1</t>
  </si>
  <si>
    <t>SDG15-F2</t>
  </si>
  <si>
    <t>SDG15-F3</t>
  </si>
  <si>
    <t>SDG15-F4</t>
  </si>
  <si>
    <t>SDG15-F5</t>
  </si>
  <si>
    <t>SDG15-F6</t>
  </si>
  <si>
    <t>SDG15-F7</t>
  </si>
  <si>
    <t>SDG16-A1</t>
  </si>
  <si>
    <t>SDG16-A2</t>
  </si>
  <si>
    <t>SDG16-A3</t>
  </si>
  <si>
    <t>SDG16-B1</t>
  </si>
  <si>
    <t>SDG16-C1</t>
  </si>
  <si>
    <t>SDG16-E1</t>
  </si>
  <si>
    <t>SDG16-E2</t>
  </si>
  <si>
    <t>SDG16-E3</t>
  </si>
  <si>
    <t>SDG16-E4</t>
  </si>
  <si>
    <t>SDG16-E5</t>
  </si>
  <si>
    <t>SDG16-F1</t>
  </si>
  <si>
    <t>SDG16-F2</t>
  </si>
  <si>
    <t>SDG16-F3</t>
  </si>
  <si>
    <t>SDG16-F4</t>
  </si>
  <si>
    <t>Résultat</t>
  </si>
  <si>
    <t>Unité</t>
  </si>
  <si>
    <t>Commentaires</t>
  </si>
  <si>
    <t>U.</t>
  </si>
  <si>
    <t>USD</t>
  </si>
  <si>
    <t>%</t>
  </si>
  <si>
    <t>kWp</t>
  </si>
  <si>
    <t>MWh</t>
  </si>
  <si>
    <t>tep/PIB</t>
  </si>
  <si>
    <t>Proportion et nombre d’enfants âgés de 5 à 17 ans qui travaillent, par sexe et âge</t>
  </si>
  <si>
    <r>
      <t>m</t>
    </r>
    <r>
      <rPr>
        <vertAlign val="superscript"/>
        <sz val="14"/>
        <rFont val="Calibri"/>
        <family val="2"/>
      </rPr>
      <t>2</t>
    </r>
  </si>
  <si>
    <t>km</t>
  </si>
  <si>
    <t xml:space="preserve">Quantité de systèmes de transport public développés au cours de l’année fiscale </t>
  </si>
  <si>
    <t>ha</t>
  </si>
  <si>
    <t>Quantité d’espaces verts publics créés au cours de l’année fiscale</t>
  </si>
  <si>
    <t>m3</t>
  </si>
  <si>
    <r>
      <t>m</t>
    </r>
    <r>
      <rPr>
        <vertAlign val="superscript"/>
        <sz val="14"/>
        <rFont val="Calibri"/>
        <family val="2"/>
      </rPr>
      <t>3</t>
    </r>
  </si>
  <si>
    <t>Inondation / vent - surface au sol résiliente</t>
  </si>
  <si>
    <t>Objectif 17 : Partenariats pour la réalisation des objectifs - cet ODD est considéré comme non-adapté à l'action des entreprises sociales</t>
  </si>
  <si>
    <t>Indicateurs supplémentaires selon segmentation</t>
  </si>
  <si>
    <t>SDG1-A1a</t>
  </si>
  <si>
    <t>Ajouter les indicateurs pertinents selon le contexte</t>
  </si>
  <si>
    <t>Nombre de femmes allaitantes</t>
  </si>
  <si>
    <t>« Niveaux énergétiques », selon une grille simple utilisant le type de technologie vendue comme critère indicatif</t>
  </si>
  <si>
    <t>Segmentation du public cible pertinente selon les cibles de l'ODD</t>
  </si>
  <si>
    <t>Nombre de femmes uniques clientes de l'organisation au cours de l'année fiscale</t>
  </si>
  <si>
    <t>Ex : ODD1, Indicateur de portée globale (personne), 1er indicateur de ce type : Nom de l'indicateur</t>
  </si>
  <si>
    <t>SDG1-A1 :</t>
  </si>
  <si>
    <t>SDG1-A1e :</t>
  </si>
  <si>
    <t>Même indicateur, segment des femmes (par exemple, si pertinent pour le ciblage de l'entreprise)</t>
  </si>
  <si>
    <t>CERISE remercie vivement les organisations ayant contribué à ce travail :</t>
  </si>
  <si>
    <t>www.cerise-microfinance.org</t>
  </si>
  <si>
    <t>cerise@cerise-microfinance.org</t>
  </si>
  <si>
    <t>SDG2-A1a</t>
  </si>
  <si>
    <t>SDG3-A1a</t>
  </si>
  <si>
    <t>SDG4-A1a</t>
  </si>
  <si>
    <t>SDG5-A1a</t>
  </si>
  <si>
    <t>SDG6-A1a</t>
  </si>
  <si>
    <t>SDG7-A1a</t>
  </si>
  <si>
    <t>SDG8-A1</t>
  </si>
  <si>
    <t>SDG8-A2</t>
  </si>
  <si>
    <t>SDG8-A1a</t>
  </si>
  <si>
    <t>SDG8-B1</t>
  </si>
  <si>
    <t>SDG8-B2</t>
  </si>
  <si>
    <t>SDG8-B3</t>
  </si>
  <si>
    <t>SDG8-B4</t>
  </si>
  <si>
    <t>SDG8-B5</t>
  </si>
  <si>
    <t>SDG8-B6</t>
  </si>
  <si>
    <t>SDG8-C1</t>
  </si>
  <si>
    <t>SDG8-C2</t>
  </si>
  <si>
    <t>SDG8-C3</t>
  </si>
  <si>
    <t>SDG8-E1</t>
  </si>
  <si>
    <t>SDG8-E2</t>
  </si>
  <si>
    <t>SDG8-E3</t>
  </si>
  <si>
    <t>SDG8-E4</t>
  </si>
  <si>
    <t>SDG8-F1</t>
  </si>
  <si>
    <t>SDG8-F2</t>
  </si>
  <si>
    <t>SDG8-F3</t>
  </si>
  <si>
    <t>SDG8-F4</t>
  </si>
  <si>
    <t>SDG8-F5</t>
  </si>
  <si>
    <t>SDG8-F6</t>
  </si>
  <si>
    <t>SDG8-F7</t>
  </si>
  <si>
    <t>SDG8-F8</t>
  </si>
  <si>
    <t>SDG8-F9</t>
  </si>
  <si>
    <t>SDG8-F10</t>
  </si>
  <si>
    <t>SDG9-B1a</t>
  </si>
  <si>
    <t>Quantité d'infrastructures en zone rurale</t>
  </si>
  <si>
    <t>SDG10-A1a</t>
  </si>
  <si>
    <t>SDG11-A1a</t>
  </si>
  <si>
    <t>Dimension RSE</t>
  </si>
  <si>
    <t>Indicateurs en lien avec la RSE</t>
  </si>
  <si>
    <t>ODD</t>
  </si>
  <si>
    <t>Cadre ODD</t>
  </si>
  <si>
    <t>Engagement des parties prenantes</t>
  </si>
  <si>
    <t>Environnement</t>
  </si>
  <si>
    <t>Partenariats</t>
  </si>
  <si>
    <t>Politiques RH</t>
  </si>
  <si>
    <t>Principes éthiques</t>
  </si>
  <si>
    <t>Profits</t>
  </si>
  <si>
    <t>Liste complémentaire d'indicateurs de modalité pertinent pour les ODD</t>
  </si>
  <si>
    <t>Indicateurs de modalité / RSE en lien avec les ODD</t>
  </si>
  <si>
    <t>Français</t>
  </si>
  <si>
    <t>English</t>
  </si>
  <si>
    <t>This list of indicators was created by CERISE and its working group with funding from the French Ministry of Europe and Foreign Affairs (MEAE) as part of its strategy "Innovate together, a strategy to promote new models of the social and inclusive economy internationally ".</t>
  </si>
  <si>
    <t>This file and its contents are the properties of the association CERISE and are made available according to the terms of Creative Commons 4.0 International License: Attribution - No Commercial Use - No Modification.</t>
  </si>
  <si>
    <t>CERISE warmly thanks the organizations that contributed to this work:</t>
  </si>
  <si>
    <t>Cette liste d’indicateurs a été créée par CERISE et son groupe de travail grâce à un financement du Ministère de l’Europe et des Affaires Etrangères (MEAE) français dans le cadre de sa stratégie « Innover ensemble, stratégie de promotion des nouveaux modèles de l’économie sociale et inclusive à l’international ».</t>
  </si>
  <si>
    <t xml:space="preserve">Ce fichier et son contenu sont les propriétés de l’association CERISE et sont mis à disposition selon les termes de la Licence Creative Commons 4.0 International : Attribution - Pas d'Utilisation Commerciale - Pas de Modification. </t>
  </si>
  <si>
    <t>Interested in participating in this work or in CERISE work more generally? Contact us:</t>
  </si>
  <si>
    <t>Categories from this frame</t>
  </si>
  <si>
    <t>Global outreach (people)</t>
  </si>
  <si>
    <t>Global outreach (product)</t>
  </si>
  <si>
    <t>Outcome</t>
  </si>
  <si>
    <t>Additional segmentation for target public relevant for SDG</t>
  </si>
  <si>
    <t xml:space="preserve">Number of rural individuals </t>
  </si>
  <si>
    <t xml:space="preserve">Number of urban individuals </t>
  </si>
  <si>
    <t>Number of poor* individuals</t>
  </si>
  <si>
    <t xml:space="preserve">Number of women </t>
  </si>
  <si>
    <t>Number of pregnant women</t>
  </si>
  <si>
    <t>Number of lactating women</t>
  </si>
  <si>
    <t>Number of adolescent girls</t>
  </si>
  <si>
    <t>Number of older persons</t>
  </si>
  <si>
    <t>Number of indigenous people</t>
  </si>
  <si>
    <t>Number of smallholder farmers, pastoralists and fishers</t>
  </si>
  <si>
    <t>Number of people with disabilities</t>
  </si>
  <si>
    <t>« Energy tier level » using a « simplified matrix » using the type of technology sold as a proxy</t>
  </si>
  <si>
    <t>Number of refugees</t>
  </si>
  <si>
    <t>Number of discriminated people (race, ethnicity, origin, religion)</t>
  </si>
  <si>
    <t>Number of people at the bottom 40% of the population</t>
  </si>
  <si>
    <t>Number of people from minorities</t>
  </si>
  <si>
    <t>Number of newborns, children under 5</t>
  </si>
  <si>
    <t>Number of children and youth</t>
  </si>
  <si>
    <t>Low-populated areas</t>
  </si>
  <si>
    <t>Economically disadvantaged areas</t>
  </si>
  <si>
    <t>Ex: SDG1, global outeach (people) indicator, 1st indicator fo the category: Name of the indicator</t>
  </si>
  <si>
    <t>Same indicator, segment of women (ex, use if pertinent for company)</t>
  </si>
  <si>
    <t>Number of unique client of the organisation during fiscal year</t>
  </si>
  <si>
    <t>Number of women unique client of the organisation during fiscal year</t>
  </si>
  <si>
    <t>The 17 Sustainable Development Goals</t>
  </si>
  <si>
    <t>You can directly access the tracking indicators of each SDG by clicking on the corresponding link:</t>
  </si>
  <si>
    <t>Modalities/ CSR type of indicators related to SDGs</t>
  </si>
  <si>
    <t>In general, these indicators reflect the specificity of the contribution of social enterprises to the SDGs and their simultaneous pursuit of economic and socio-environmental objectives.</t>
  </si>
  <si>
    <t>Goals 1. End poverty in all its forms everywhere</t>
  </si>
  <si>
    <t>Goals 3. Ensure healthy lives and promote well-being for all at all ages</t>
  </si>
  <si>
    <t>Goals 4. Ensure inclusive and equitable quality education and promote lifelong learning opportunities for all</t>
  </si>
  <si>
    <t>Goals 5. Achieve gender equality and empower all women and girls</t>
  </si>
  <si>
    <t>Goals 6. Ensure availability and sustainable management of water and sanitation for all</t>
  </si>
  <si>
    <t>Goals 7. Ensure access to affordable,  reliable,  sustainable and modern energy for all</t>
  </si>
  <si>
    <t>Goals 8. Promote sustained, inclusive and sustainable economic growth,  full and productive employment and decent work for all</t>
  </si>
  <si>
    <t>Goals 9. Build resilient infrastructure, promote inclusive and sustainable industrialization and foster innovation</t>
  </si>
  <si>
    <t>Goals 10. Reduce inequality within and among countries</t>
  </si>
  <si>
    <t>Goals 11. Make cities and human settlements inclusive, safe,  resilient and sustainable</t>
  </si>
  <si>
    <t>Goals 12. Ensure sustainable consumption and production patterns</t>
  </si>
  <si>
    <t>Goals 13. Take urgent action to combat climate change and its impacts** Acknowledging that the United Nations Framework Convention on Climate Change is the primary international,  intergovernmental forum for negotiating the global response to climate change.</t>
  </si>
  <si>
    <t>Goals 14. Conserve and sustainably use the oceans,  seas and marine resources for sustainable development</t>
  </si>
  <si>
    <t>Goals 15. Protect,  restore and promote sustainable use of terrestrial ecosystems,  sustainably manage forests,  combat desertification, and halt and reverse land degradation and halt biodiversity loss</t>
  </si>
  <si>
    <t>Goals 16. Promote peaceful and inclusive societies for sustainable development,  provide access to justice for all and build effective,  accountable and inclusive institutions at all levels</t>
  </si>
  <si>
    <t>Goal 17. Strengthen the means of implementation and revitalize the global partnership for sustainable development - this SDG is considered as non relevant for social enterprises</t>
  </si>
  <si>
    <t>Échelle en nombre total de bénéficiaires touchés / couverts</t>
  </si>
  <si>
    <t>B - Portée globale (produit)</t>
  </si>
  <si>
    <t xml:space="preserve">Échelle en nombre total de produits vendus / distribués / offerts </t>
  </si>
  <si>
    <t>C - Accessibilité / prix</t>
  </si>
  <si>
    <t>E - Changement</t>
  </si>
  <si>
    <t>Indicateurs de changement (à court terme) ou perception des changements par les bénéficiaires</t>
  </si>
  <si>
    <t>F - Impact</t>
  </si>
  <si>
    <t>En suivant ces indicateurs nationaux macro-économiques, l’entreprise sociale peut determiner si elle contribute positivement ou négativement au changement national</t>
  </si>
  <si>
    <t>6.4 : 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 (CERISE : l’accès à des produits Eau efficaces traités dans l’ODD 12)</t>
  </si>
  <si>
    <t>7.3 : D’ici à 2030, multiplier par deux le taux mondial d’amélioration de l’efficacité énergétique (CERISE : l’accès à des produits énergies efficients dans l’ODD 12)</t>
  </si>
  <si>
    <t>8.1 Maintenir un taux de croissance économique par habitant adapté au contexte national et, en particulier, un taux de croissance annuelle du produit intérieur brut d’au moins 7 % dans les pays les moins avancés</t>
  </si>
  <si>
    <t>8.3 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</si>
  <si>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8.5 D’ici à 2030, parvenir au plein emploi productif et garantir à toutes les femmes et à tous les hommes, y compris les jeunes et les personnes handicapées, un travail décent et un salaire égal pour un travail de valeur égale</t>
  </si>
  <si>
    <t>8.6 D’ici à 2020, réduire considérablement la proportion de jeunes non scolarisés et sans emploi ni formation</t>
  </si>
  <si>
    <t>8.8 Défendre les droits des travailleurs, promouvoir la sécurité sur le lieu de travail et assurer la protection de tous les travailleurs, y compris les migrants, en particulier les femmes, et ceux qui ont un emploi précaire</t>
  </si>
  <si>
    <t>8.10 Renforcer la capacité des institutions financières nationales de favoriser et généraliser l’accès de tous aux services bancaires et financiers et aux services d’assurance</t>
  </si>
  <si>
    <t>10.2 : D’ici à 2030, autonomiser toutes les personnes et favoriser leur intégration sociale, économique et politique, indépendamment de leur âge, de leur sexe, de leurs handicaps, de leur race, de leur appartenance ethnique, de leurs origines, de leur religion ou de leur statut économique ou autre [CERISE : La question du genre déjà traitée dans l’ODD 5]</t>
  </si>
  <si>
    <t>10.c : D’ici à 2030, faire baisser au-dessous de 3 % les coûts de transaction des envois de fonds effectués par les migrants et éliminer les couloirs de transfert de fonds dont les coûts sont supérieurs à 5 %</t>
  </si>
  <si>
    <t xml:space="preserve">13.1 : Renforcer, dans tous les pays, la résilience et les capacités d’adaptation face aux aléas climatiques et aux catastrophes naturelles liées au climat </t>
  </si>
  <si>
    <r>
      <t xml:space="preserve">1.1 By 2030, eradicate </t>
    </r>
    <r>
      <rPr>
        <b/>
        <sz val="11"/>
        <color indexed="8"/>
        <rFont val="Calibri"/>
        <family val="2"/>
      </rPr>
      <t>extreme poverty</t>
    </r>
    <r>
      <rPr>
        <sz val="11"/>
        <color indexed="8"/>
        <rFont val="Calibri"/>
        <family val="2"/>
      </rPr>
      <t xml:space="preserve"> for all people everywhere, currently measured as people living on less than $1.25 a day </t>
    </r>
  </si>
  <si>
    <r>
      <t xml:space="preserve">1.2 By 2030, reduce at least by half the proportion of men, women and children of all ages living in poverty in all its dimensions according to </t>
    </r>
    <r>
      <rPr>
        <b/>
        <sz val="11"/>
        <color indexed="8"/>
        <rFont val="Calibri"/>
        <family val="2"/>
      </rPr>
      <t>national definitions</t>
    </r>
  </si>
  <si>
    <r>
      <t xml:space="preserve">1.3 Implement nationally appropriate </t>
    </r>
    <r>
      <rPr>
        <b/>
        <sz val="11"/>
        <color indexed="8"/>
        <rFont val="Calibri"/>
        <family val="2"/>
      </rPr>
      <t>social protection systems</t>
    </r>
    <r>
      <rPr>
        <sz val="11"/>
        <color indexed="8"/>
        <rFont val="Calibri"/>
        <family val="2"/>
      </rPr>
      <t xml:space="preserve"> and measures for all, including floors, and by 2030 achieve substantial coverage of the poor and the vulnerable</t>
    </r>
  </si>
  <si>
    <r>
      <t xml:space="preserve">1.4 By 2030, ensure that all men and women, in particular the poor and the vulnerable, have </t>
    </r>
    <r>
      <rPr>
        <b/>
        <sz val="11"/>
        <color indexed="8"/>
        <rFont val="Calibri"/>
        <family val="2"/>
      </rPr>
      <t>equal rights to economic resources, as well as access to basic services</t>
    </r>
    <r>
      <rPr>
        <sz val="11"/>
        <color indexed="8"/>
        <rFont val="Calibri"/>
        <family val="2"/>
      </rPr>
      <t xml:space="preserve">, ownership and control over land and other forms of property, inheritance, natural resources, appropriate new technology and </t>
    </r>
    <r>
      <rPr>
        <b/>
        <sz val="11"/>
        <color indexed="8"/>
        <rFont val="Calibri"/>
        <family val="2"/>
      </rPr>
      <t>financial services, including microfinance</t>
    </r>
  </si>
  <si>
    <r>
      <t xml:space="preserve">2.1 By 2030, end hunger and ensure access by all people, in particular the poor and people in vulnerable situations, including infants, to </t>
    </r>
    <r>
      <rPr>
        <b/>
        <sz val="10"/>
        <color indexed="8"/>
        <rFont val="Calibri"/>
        <family val="2"/>
      </rPr>
      <t>safe, nutritious and sufficient food</t>
    </r>
    <r>
      <rPr>
        <sz val="10"/>
        <color indexed="8"/>
        <rFont val="Calibri"/>
        <family val="2"/>
      </rPr>
      <t xml:space="preserve"> all year round</t>
    </r>
  </si>
  <si>
    <r>
      <t xml:space="preserve">2.2 By 2030, end all forms of </t>
    </r>
    <r>
      <rPr>
        <b/>
        <sz val="10"/>
        <color indexed="8"/>
        <rFont val="Calibri"/>
        <family val="2"/>
      </rPr>
      <t>malnutrition</t>
    </r>
    <r>
      <rPr>
        <sz val="10"/>
        <color indexed="8"/>
        <rFont val="Calibri"/>
        <family val="2"/>
      </rPr>
      <t>, including achieving, by 2025, the internationally agreed targets on stunting and wasting in children under 5 years of age, and address the nutritional needs of adolescent girls, pregnant and lactating women and older persons</t>
    </r>
  </si>
  <si>
    <r>
      <t xml:space="preserve">2.3 By 2030, double the </t>
    </r>
    <r>
      <rPr>
        <b/>
        <sz val="10"/>
        <color indexed="8"/>
        <rFont val="Calibri"/>
        <family val="2"/>
      </rPr>
      <t>agricultural productivity and incomes of small-scale food producers</t>
    </r>
    <r>
      <rPr>
        <sz val="10"/>
        <color indexed="8"/>
        <rFont val="Calibri"/>
        <family val="2"/>
      </rPr>
      <t xml:space="preserve">, in particular women, indigenous peoples, family farmers, pastoralists and fishers, including through secure and equal access to land, other productive resources and inputs, knowledge, </t>
    </r>
    <r>
      <rPr>
        <b/>
        <sz val="10"/>
        <color indexed="8"/>
        <rFont val="Calibri"/>
        <family val="2"/>
      </rPr>
      <t>financial services</t>
    </r>
    <r>
      <rPr>
        <sz val="10"/>
        <color indexed="8"/>
        <rFont val="Calibri"/>
        <family val="2"/>
      </rPr>
      <t>, markets and opportunities for value addition and non-farm employment</t>
    </r>
  </si>
  <si>
    <r>
      <t xml:space="preserve">2.4 By 2030, ensure </t>
    </r>
    <r>
      <rPr>
        <b/>
        <sz val="10"/>
        <color indexed="8"/>
        <rFont val="Calibri"/>
        <family val="2"/>
      </rPr>
      <t>sustainable food production systems</t>
    </r>
    <r>
      <rPr>
        <sz val="10"/>
        <color indexed="8"/>
        <rFont val="Calibri"/>
        <family val="2"/>
      </rPr>
      <t xml:space="preserve"> and implement </t>
    </r>
    <r>
      <rPr>
        <b/>
        <sz val="10"/>
        <color indexed="8"/>
        <rFont val="Calibri"/>
        <family val="2"/>
      </rPr>
      <t>resilient agricultural practices</t>
    </r>
    <r>
      <rPr>
        <sz val="10"/>
        <color indexed="8"/>
        <rFont val="Calibri"/>
        <family val="2"/>
      </rPr>
      <t xml:space="preserve"> that increase productivity and production, that help maintain ecosystems, that strengthen capacity for adaptation to climate change, extreme weather, drought, flooding and other disasters and that progressively improve land and soil quality</t>
    </r>
  </si>
  <si>
    <r>
      <t xml:space="preserve">3.1 By 2030, reduce the global </t>
    </r>
    <r>
      <rPr>
        <b/>
        <sz val="11"/>
        <color indexed="8"/>
        <rFont val="Arial"/>
        <family val="2"/>
      </rPr>
      <t>maternal mortality</t>
    </r>
    <r>
      <rPr>
        <sz val="11"/>
        <color indexed="8"/>
        <rFont val="Arial"/>
        <family val="2"/>
      </rPr>
      <t xml:space="preserve"> ratio to less than 70 per 100,000 live births</t>
    </r>
  </si>
  <si>
    <r>
      <t xml:space="preserve">3.2 By 2030, end preventable deaths of </t>
    </r>
    <r>
      <rPr>
        <b/>
        <sz val="11"/>
        <color indexed="8"/>
        <rFont val="Arial"/>
        <family val="2"/>
      </rPr>
      <t>newborns and children under 5</t>
    </r>
    <r>
      <rPr>
        <sz val="11"/>
        <color indexed="8"/>
        <rFont val="Arial"/>
        <family val="2"/>
      </rPr>
      <t xml:space="preserve"> years of age, with all countries aiming to reduce neonatal mortality to at least as low as 12 per 1,000 live births and under-5 mortality to at least as low as 25 per 1,000 live births</t>
    </r>
  </si>
  <si>
    <r>
      <t xml:space="preserve">3.3 By 2030, end the epidemics of </t>
    </r>
    <r>
      <rPr>
        <b/>
        <sz val="11"/>
        <color indexed="8"/>
        <rFont val="Arial"/>
        <family val="2"/>
      </rPr>
      <t>AIDS, tuberculosis, malaria</t>
    </r>
    <r>
      <rPr>
        <sz val="11"/>
        <color indexed="8"/>
        <rFont val="Arial"/>
        <family val="2"/>
      </rPr>
      <t xml:space="preserve"> and neglected tropical diseases and combat </t>
    </r>
    <r>
      <rPr>
        <b/>
        <sz val="11"/>
        <color indexed="8"/>
        <rFont val="Arial"/>
        <family val="2"/>
      </rPr>
      <t>hepatitis, water-borne diseases and other communicable diseases</t>
    </r>
  </si>
  <si>
    <r>
      <t xml:space="preserve">3.4 By 2030, reduce by one third premature mortality from </t>
    </r>
    <r>
      <rPr>
        <b/>
        <sz val="11"/>
        <color indexed="8"/>
        <rFont val="Arial"/>
        <family val="2"/>
      </rPr>
      <t>non-communicable diseases</t>
    </r>
    <r>
      <rPr>
        <sz val="11"/>
        <color indexed="8"/>
        <rFont val="Arial"/>
        <family val="2"/>
      </rPr>
      <t xml:space="preserve"> through prevention and treatment and promote mental health and well-being</t>
    </r>
  </si>
  <si>
    <r>
      <t xml:space="preserve">3.7 By 2030, ensure universal access to </t>
    </r>
    <r>
      <rPr>
        <b/>
        <sz val="11"/>
        <color indexed="8"/>
        <rFont val="Arial"/>
        <family val="2"/>
      </rPr>
      <t>sexual and reproductive health</t>
    </r>
    <r>
      <rPr>
        <sz val="11"/>
        <color indexed="8"/>
        <rFont val="Arial"/>
        <family val="2"/>
      </rPr>
      <t>-care services, including for family planning, information and education, and the integration of reproductive health into national strategies and programmes</t>
    </r>
  </si>
  <si>
    <r>
      <t xml:space="preserve">3.8 Achieve universal health coverage, including financial risk protection, access to quality </t>
    </r>
    <r>
      <rPr>
        <b/>
        <sz val="11"/>
        <color indexed="8"/>
        <rFont val="Arial"/>
        <family val="2"/>
      </rPr>
      <t>essential health-care services</t>
    </r>
    <r>
      <rPr>
        <sz val="11"/>
        <color indexed="8"/>
        <rFont val="Arial"/>
        <family val="2"/>
      </rPr>
      <t xml:space="preserve"> and access to safe, effective, quality and affordable essential </t>
    </r>
    <r>
      <rPr>
        <b/>
        <sz val="11"/>
        <color indexed="8"/>
        <rFont val="Arial"/>
        <family val="2"/>
      </rPr>
      <t>medicines and vaccines</t>
    </r>
    <r>
      <rPr>
        <sz val="11"/>
        <color indexed="8"/>
        <rFont val="Arial"/>
        <family val="2"/>
      </rPr>
      <t xml:space="preserve"> for all </t>
    </r>
  </si>
  <si>
    <r>
      <t xml:space="preserve">3.9 By 2030, substantially reduce the number of deaths and illnesses from hazardous chemicals and air, water and soil </t>
    </r>
    <r>
      <rPr>
        <b/>
        <sz val="11"/>
        <color indexed="8"/>
        <rFont val="Calibri"/>
        <family val="2"/>
      </rPr>
      <t>pollution and contamination</t>
    </r>
  </si>
  <si>
    <r>
      <t>4.1 By 2030, ensure that all girls and boys complete</t>
    </r>
    <r>
      <rPr>
        <b/>
        <sz val="11"/>
        <color indexed="8"/>
        <rFont val="Calibri"/>
        <family val="2"/>
      </rPr>
      <t xml:space="preserve"> free, equitable and quality primary and secondary education</t>
    </r>
    <r>
      <rPr>
        <sz val="11"/>
        <color indexed="8"/>
        <rFont val="Calibri"/>
        <family val="2"/>
      </rPr>
      <t xml:space="preserve"> leading to relevant and effective learning outcomes</t>
    </r>
  </si>
  <si>
    <t>4.3 By 2030, ensure equal access for all women and men to affordable and quality technical, vocational and tertiary education, including university</t>
  </si>
  <si>
    <r>
      <t xml:space="preserve">4.4 By 2030, substantially increase the number of youth and adults who have relevant skills, including technical and vocational skills, for employment, decent jobs and </t>
    </r>
    <r>
      <rPr>
        <b/>
        <sz val="11"/>
        <color indexed="8"/>
        <rFont val="Calibri"/>
        <family val="2"/>
      </rPr>
      <t>entrepreneurship</t>
    </r>
  </si>
  <si>
    <r>
      <t xml:space="preserve">4.5 By 2030, </t>
    </r>
    <r>
      <rPr>
        <b/>
        <sz val="11"/>
        <color indexed="8"/>
        <rFont val="Calibri"/>
        <family val="2"/>
      </rPr>
      <t>eliminate gender disparities</t>
    </r>
    <r>
      <rPr>
        <sz val="11"/>
        <color indexed="8"/>
        <rFont val="Calibri"/>
        <family val="2"/>
      </rPr>
      <t xml:space="preserve"> in education and ensure equal access to all levels of education and vocational training for the vulnerable, including persons with disabilities, indigenous peoples and children in vulnerable situations</t>
    </r>
  </si>
  <si>
    <r>
      <t xml:space="preserve">4.6 By 2030, ensure that all youth and a substantial proportion of adults, both men and women, achieve </t>
    </r>
    <r>
      <rPr>
        <b/>
        <sz val="11"/>
        <color indexed="8"/>
        <rFont val="Calibri"/>
        <family val="2"/>
      </rPr>
      <t>literacy and numeracy</t>
    </r>
  </si>
  <si>
    <r>
      <t xml:space="preserve">4.a Build and upgrade </t>
    </r>
    <r>
      <rPr>
        <b/>
        <sz val="11"/>
        <color indexed="8"/>
        <rFont val="Calibri"/>
        <family val="2"/>
      </rPr>
      <t>education facilities</t>
    </r>
    <r>
      <rPr>
        <sz val="11"/>
        <color indexed="8"/>
        <rFont val="Calibri"/>
        <family val="2"/>
      </rPr>
      <t xml:space="preserve"> that are child, disability and gender sensitive and provide safe, non-violent, inclusive and effective learning environments for all</t>
    </r>
  </si>
  <si>
    <r>
      <t xml:space="preserve">4.c By 2030, substantially increase the supply of </t>
    </r>
    <r>
      <rPr>
        <b/>
        <sz val="11"/>
        <color indexed="8"/>
        <rFont val="Calibri"/>
        <family val="2"/>
      </rPr>
      <t>qualified teachers</t>
    </r>
    <r>
      <rPr>
        <sz val="11"/>
        <color indexed="8"/>
        <rFont val="Calibri"/>
        <family val="2"/>
      </rPr>
      <t>, including through international cooperation for teacher training in developing countries, especially least developed countries and small island developing States</t>
    </r>
  </si>
  <si>
    <r>
      <t xml:space="preserve">5.1 End all forms of </t>
    </r>
    <r>
      <rPr>
        <b/>
        <sz val="11"/>
        <color indexed="8"/>
        <rFont val="Calibri"/>
        <family val="2"/>
      </rPr>
      <t>discrimination</t>
    </r>
    <r>
      <rPr>
        <sz val="11"/>
        <color indexed="8"/>
        <rFont val="Calibri"/>
        <family val="2"/>
      </rPr>
      <t xml:space="preserve"> against all women and girls everywhere</t>
    </r>
  </si>
  <si>
    <r>
      <t xml:space="preserve">5.2 Eliminate all forms of </t>
    </r>
    <r>
      <rPr>
        <b/>
        <sz val="11"/>
        <color indexed="8"/>
        <rFont val="Calibri"/>
        <family val="2"/>
      </rPr>
      <t>violence</t>
    </r>
    <r>
      <rPr>
        <sz val="11"/>
        <color indexed="8"/>
        <rFont val="Calibri"/>
        <family val="2"/>
      </rPr>
      <t xml:space="preserve"> against all women and girls in the public and private spheres, including trafficking and sexual and other types of exploitation</t>
    </r>
  </si>
  <si>
    <r>
      <t xml:space="preserve">5.5 Ensure women's full and effective </t>
    </r>
    <r>
      <rPr>
        <b/>
        <sz val="11"/>
        <color indexed="8"/>
        <rFont val="Calibri"/>
        <family val="2"/>
      </rPr>
      <t>participation and equal opportunities for leadership</t>
    </r>
    <r>
      <rPr>
        <sz val="11"/>
        <color indexed="8"/>
        <rFont val="Calibri"/>
        <family val="2"/>
      </rPr>
      <t xml:space="preserve"> at all levels of decision-making in political, economic and public life</t>
    </r>
  </si>
  <si>
    <t xml:space="preserve">5.b Enhance the use of enabling technology, in particular information and communications technology, to promote the empowerment of women </t>
  </si>
  <si>
    <t>5.b : Renforcer l’utilisation des technologies clefs, en particulier l’informatique et les communications, pour promouvoir l’autonomisation des femmes</t>
  </si>
  <si>
    <r>
      <t xml:space="preserve">6.1 By 2030, achieve universal and equitable access to safe and affordable </t>
    </r>
    <r>
      <rPr>
        <b/>
        <sz val="11"/>
        <color indexed="8"/>
        <rFont val="Calibri"/>
        <family val="2"/>
      </rPr>
      <t>drinking water</t>
    </r>
    <r>
      <rPr>
        <sz val="11"/>
        <color indexed="8"/>
        <rFont val="Calibri"/>
        <family val="2"/>
      </rPr>
      <t xml:space="preserve"> for all</t>
    </r>
  </si>
  <si>
    <r>
      <t xml:space="preserve">6.2 By 2030, achieve access to adequate and equitable </t>
    </r>
    <r>
      <rPr>
        <b/>
        <sz val="11"/>
        <color indexed="8"/>
        <rFont val="Calibri"/>
        <family val="2"/>
      </rPr>
      <t>sanitation and hygiene</t>
    </r>
    <r>
      <rPr>
        <sz val="11"/>
        <color indexed="8"/>
        <rFont val="Calibri"/>
        <family val="2"/>
      </rPr>
      <t xml:space="preserve"> for all and end open defecation, paying special attention to the needs of </t>
    </r>
    <r>
      <rPr>
        <u/>
        <sz val="11"/>
        <color indexed="8"/>
        <rFont val="Calibri"/>
        <family val="2"/>
      </rPr>
      <t>women and girls</t>
    </r>
    <r>
      <rPr>
        <sz val="11"/>
        <color indexed="8"/>
        <rFont val="Calibri"/>
        <family val="2"/>
      </rPr>
      <t xml:space="preserve"> and those in vulnerable situations</t>
    </r>
  </si>
  <si>
    <r>
      <t xml:space="preserve">6.3 By 2030, improve </t>
    </r>
    <r>
      <rPr>
        <b/>
        <sz val="11"/>
        <color indexed="8"/>
        <rFont val="Calibri"/>
        <family val="2"/>
      </rPr>
      <t>water quality</t>
    </r>
    <r>
      <rPr>
        <sz val="11"/>
        <color indexed="8"/>
        <rFont val="Calibri"/>
        <family val="2"/>
      </rPr>
      <t xml:space="preserve"> by reducing pollution, eliminating dumping and minimizing release of hazardous chemicals and materials, halving the proportion of untreated wastewater and substantially increasing recycling and safe reuse globally</t>
    </r>
  </si>
  <si>
    <r>
      <t xml:space="preserve">6.4 By 2030, substantially increase </t>
    </r>
    <r>
      <rPr>
        <b/>
        <sz val="11"/>
        <color indexed="8"/>
        <rFont val="Calibri"/>
        <family val="2"/>
      </rPr>
      <t>water-use efficiency</t>
    </r>
    <r>
      <rPr>
        <sz val="11"/>
        <color indexed="8"/>
        <rFont val="Calibri"/>
        <family val="2"/>
      </rPr>
      <t xml:space="preserve"> across all sectors and ensure sustainable withdrawals and supply of freshwater to </t>
    </r>
    <r>
      <rPr>
        <b/>
        <sz val="11"/>
        <color indexed="8"/>
        <rFont val="Calibri"/>
        <family val="2"/>
      </rPr>
      <t>address water scarcity</t>
    </r>
    <r>
      <rPr>
        <sz val="11"/>
        <color indexed="8"/>
        <rFont val="Calibri"/>
        <family val="2"/>
      </rPr>
      <t xml:space="preserve"> and substantially reduce the number of people suffering from water scarcity </t>
    </r>
    <r>
      <rPr>
        <i/>
        <sz val="11"/>
        <color indexed="8"/>
        <rFont val="Calibri"/>
        <family val="2"/>
      </rPr>
      <t>(CERISE: access to water efficient system in SDG 12)</t>
    </r>
  </si>
  <si>
    <r>
      <t xml:space="preserve">7.1 By 2030, ensure universal access to </t>
    </r>
    <r>
      <rPr>
        <b/>
        <sz val="11"/>
        <color indexed="8"/>
        <rFont val="Calibri"/>
        <family val="2"/>
      </rPr>
      <t>affordable, reliable and modern energy</t>
    </r>
    <r>
      <rPr>
        <sz val="11"/>
        <color indexed="8"/>
        <rFont val="Calibri"/>
        <family val="2"/>
      </rPr>
      <t xml:space="preserve"> services</t>
    </r>
  </si>
  <si>
    <r>
      <t xml:space="preserve">7.2 By 2030, increase substantially the </t>
    </r>
    <r>
      <rPr>
        <b/>
        <sz val="11"/>
        <color indexed="8"/>
        <rFont val="Calibri"/>
        <family val="2"/>
      </rPr>
      <t>share of renewable energy</t>
    </r>
    <r>
      <rPr>
        <sz val="11"/>
        <color indexed="8"/>
        <rFont val="Calibri"/>
        <family val="2"/>
      </rPr>
      <t xml:space="preserve"> in the global energy mix</t>
    </r>
  </si>
  <si>
    <r>
      <t xml:space="preserve">7.3 By 2030, double the global rate of improvement in </t>
    </r>
    <r>
      <rPr>
        <b/>
        <sz val="11"/>
        <color indexed="8"/>
        <rFont val="Calibri"/>
        <family val="2"/>
      </rPr>
      <t xml:space="preserve">energy efficiency </t>
    </r>
    <r>
      <rPr>
        <i/>
        <sz val="11"/>
        <color indexed="8"/>
        <rFont val="Calibri"/>
        <family val="2"/>
      </rPr>
      <t>(CERISE: access to energy-efficient products in SDG 12)</t>
    </r>
  </si>
  <si>
    <r>
      <t xml:space="preserve">8.1 Sustain </t>
    </r>
    <r>
      <rPr>
        <b/>
        <sz val="11"/>
        <color indexed="8"/>
        <rFont val="Calibri"/>
        <family val="2"/>
      </rPr>
      <t>per capita economic growth</t>
    </r>
    <r>
      <rPr>
        <sz val="11"/>
        <color indexed="8"/>
        <rFont val="Calibri"/>
        <family val="2"/>
      </rPr>
      <t xml:space="preserve"> in accordance with national circumstances and, in particular, at least 7 per cent gross domestic product growth per annum in the least developed countries </t>
    </r>
  </si>
  <si>
    <r>
      <t xml:space="preserve">8.3 Promote development-oriented policies that support </t>
    </r>
    <r>
      <rPr>
        <b/>
        <sz val="11"/>
        <color indexed="8"/>
        <rFont val="Calibri"/>
        <family val="2"/>
      </rPr>
      <t>productive activities, decent job creation, entrepreneurship</t>
    </r>
    <r>
      <rPr>
        <sz val="11"/>
        <color indexed="8"/>
        <rFont val="Calibri"/>
        <family val="2"/>
      </rPr>
      <t xml:space="preserve">, creativity and innovation, and encourage the </t>
    </r>
    <r>
      <rPr>
        <b/>
        <sz val="11"/>
        <color indexed="8"/>
        <rFont val="Calibri"/>
        <family val="2"/>
      </rPr>
      <t>formalization</t>
    </r>
    <r>
      <rPr>
        <sz val="11"/>
        <color indexed="8"/>
        <rFont val="Calibri"/>
        <family val="2"/>
      </rPr>
      <t xml:space="preserve"> and growth of </t>
    </r>
    <r>
      <rPr>
        <b/>
        <sz val="11"/>
        <color indexed="8"/>
        <rFont val="Calibri"/>
        <family val="2"/>
      </rPr>
      <t>micro-, small- and medium-sized enterprises</t>
    </r>
    <r>
      <rPr>
        <sz val="11"/>
        <color indexed="8"/>
        <rFont val="Calibri"/>
        <family val="2"/>
      </rPr>
      <t xml:space="preserve">, including through </t>
    </r>
    <r>
      <rPr>
        <b/>
        <sz val="11"/>
        <color indexed="8"/>
        <rFont val="Calibri"/>
        <family val="2"/>
      </rPr>
      <t>access to financial services</t>
    </r>
    <r>
      <rPr>
        <sz val="11"/>
        <color indexed="8"/>
        <rFont val="Calibri"/>
        <family val="2"/>
      </rPr>
      <t xml:space="preserve"> </t>
    </r>
  </si>
  <si>
    <r>
      <t xml:space="preserve">8.5 By 2030, achieve full and productive </t>
    </r>
    <r>
      <rPr>
        <b/>
        <sz val="11"/>
        <color indexed="8"/>
        <rFont val="Calibri"/>
        <family val="2"/>
      </rPr>
      <t>employment and decent work</t>
    </r>
    <r>
      <rPr>
        <sz val="11"/>
        <color indexed="8"/>
        <rFont val="Calibri"/>
        <family val="2"/>
      </rPr>
      <t xml:space="preserve"> for all women and men, including for young people and persons with disabilities, and equal pay for work of equal value</t>
    </r>
  </si>
  <si>
    <r>
      <t xml:space="preserve">8.6 By 2020, substantially reduce the proportion of </t>
    </r>
    <r>
      <rPr>
        <b/>
        <sz val="11"/>
        <color indexed="8"/>
        <rFont val="Calibri"/>
        <family val="2"/>
      </rPr>
      <t>youth</t>
    </r>
    <r>
      <rPr>
        <sz val="11"/>
        <color indexed="8"/>
        <rFont val="Calibri"/>
        <family val="2"/>
      </rPr>
      <t xml:space="preserve"> not in </t>
    </r>
    <r>
      <rPr>
        <b/>
        <sz val="11"/>
        <color indexed="8"/>
        <rFont val="Calibri"/>
        <family val="2"/>
      </rPr>
      <t>employment, education or training</t>
    </r>
  </si>
  <si>
    <r>
      <t xml:space="preserve">8.8 Protect </t>
    </r>
    <r>
      <rPr>
        <b/>
        <sz val="11"/>
        <color indexed="8"/>
        <rFont val="Calibri"/>
        <family val="2"/>
      </rPr>
      <t>labour rights</t>
    </r>
    <r>
      <rPr>
        <sz val="11"/>
        <color indexed="8"/>
        <rFont val="Calibri"/>
        <family val="2"/>
      </rPr>
      <t xml:space="preserve"> and promote </t>
    </r>
    <r>
      <rPr>
        <b/>
        <sz val="11"/>
        <color indexed="8"/>
        <rFont val="Calibri"/>
        <family val="2"/>
      </rPr>
      <t>safe and secure working environments</t>
    </r>
    <r>
      <rPr>
        <sz val="11"/>
        <color indexed="8"/>
        <rFont val="Calibri"/>
        <family val="2"/>
      </rPr>
      <t xml:space="preserve"> for all workers, including migrant workers, in particular women migrants, and those in precarious employment</t>
    </r>
  </si>
  <si>
    <r>
      <t xml:space="preserve">8.10 Strengthen the capacity of domestic financial institutions to encourage and expand </t>
    </r>
    <r>
      <rPr>
        <b/>
        <sz val="11"/>
        <color indexed="8"/>
        <rFont val="Calibri"/>
        <family val="2"/>
      </rPr>
      <t>access to banking, insurance and financial services</t>
    </r>
    <r>
      <rPr>
        <sz val="11"/>
        <color indexed="8"/>
        <rFont val="Calibri"/>
        <family val="2"/>
      </rPr>
      <t xml:space="preserve"> for all</t>
    </r>
  </si>
  <si>
    <r>
      <t xml:space="preserve">9.1 Develop </t>
    </r>
    <r>
      <rPr>
        <b/>
        <sz val="11"/>
        <color indexed="8"/>
        <rFont val="Calibri"/>
        <family val="2"/>
      </rPr>
      <t>quality, reliable, sustainable and resilient infrastructure</t>
    </r>
    <r>
      <rPr>
        <sz val="11"/>
        <color indexed="8"/>
        <rFont val="Calibri"/>
        <family val="2"/>
      </rPr>
      <t>, including regional and transborder infrastructure, to support economic development and human well-being, with a focus on affordable and equitable access for all</t>
    </r>
  </si>
  <si>
    <r>
      <t xml:space="preserve">9.3 Increase the access of small-scale industrial and other </t>
    </r>
    <r>
      <rPr>
        <b/>
        <sz val="11"/>
        <color indexed="8"/>
        <rFont val="Calibri"/>
        <family val="2"/>
      </rPr>
      <t>enterprises</t>
    </r>
    <r>
      <rPr>
        <sz val="11"/>
        <color indexed="8"/>
        <rFont val="Calibri"/>
        <family val="2"/>
      </rPr>
      <t xml:space="preserve">, in particular in developing countries, to </t>
    </r>
    <r>
      <rPr>
        <b/>
        <sz val="11"/>
        <color indexed="8"/>
        <rFont val="Calibri"/>
        <family val="2"/>
      </rPr>
      <t>financial services, including affordable credit</t>
    </r>
    <r>
      <rPr>
        <sz val="11"/>
        <color indexed="8"/>
        <rFont val="Calibri"/>
        <family val="2"/>
      </rPr>
      <t>, and their integration into value chains and markets</t>
    </r>
  </si>
  <si>
    <r>
      <t xml:space="preserve">9.c Significantly increase access </t>
    </r>
    <r>
      <rPr>
        <b/>
        <sz val="11"/>
        <color indexed="8"/>
        <rFont val="Calibri"/>
        <family val="2"/>
      </rPr>
      <t>to information and communications technology</t>
    </r>
    <r>
      <rPr>
        <sz val="11"/>
        <color indexed="8"/>
        <rFont val="Calibri"/>
        <family val="2"/>
      </rPr>
      <t xml:space="preserve"> and strive to provide universal and affordable access to the Internet in least developed countries by 2020</t>
    </r>
  </si>
  <si>
    <r>
      <t xml:space="preserve">10.1 By 2030, progressively achieve and </t>
    </r>
    <r>
      <rPr>
        <b/>
        <sz val="11"/>
        <color indexed="8"/>
        <rFont val="Calibri"/>
        <family val="2"/>
      </rPr>
      <t>sustain income growth of the bottom 40 per cent</t>
    </r>
    <r>
      <rPr>
        <sz val="11"/>
        <color indexed="8"/>
        <rFont val="Calibri"/>
        <family val="2"/>
      </rPr>
      <t xml:space="preserve"> of the population at a rate higher than the national average </t>
    </r>
  </si>
  <si>
    <r>
      <t xml:space="preserve">10.2 By 2030, empower and promote the </t>
    </r>
    <r>
      <rPr>
        <b/>
        <sz val="11"/>
        <color indexed="8"/>
        <rFont val="Calibri"/>
        <family val="2"/>
      </rPr>
      <t>social, economic and political inclusion</t>
    </r>
    <r>
      <rPr>
        <sz val="11"/>
        <color indexed="8"/>
        <rFont val="Calibri"/>
        <family val="2"/>
      </rPr>
      <t xml:space="preserve"> of all, irrespective of age, sex, disability, race, ethnicity, origin, religion or economic or other status </t>
    </r>
    <r>
      <rPr>
        <b/>
        <i/>
        <sz val="11"/>
        <color indexed="8"/>
        <rFont val="Calibri"/>
        <family val="2"/>
      </rPr>
      <t>[CERISE: gender already treated in SDG 5]</t>
    </r>
  </si>
  <si>
    <r>
      <t xml:space="preserve">10.3 Ensure </t>
    </r>
    <r>
      <rPr>
        <b/>
        <sz val="11"/>
        <color indexed="8"/>
        <rFont val="Calibri"/>
        <family val="2"/>
      </rPr>
      <t>equal opportunity</t>
    </r>
    <r>
      <rPr>
        <sz val="11"/>
        <color indexed="8"/>
        <rFont val="Calibri"/>
        <family val="2"/>
      </rPr>
      <t xml:space="preserve"> and reduce inequalities of outcome, including by eliminating discriminatory laws, policies and practices and promoting appropriate legislation, policies and action in this regard</t>
    </r>
  </si>
  <si>
    <r>
      <t xml:space="preserve">10.c By 2030, reduce to less than 3 per cent the </t>
    </r>
    <r>
      <rPr>
        <b/>
        <sz val="11"/>
        <color indexed="8"/>
        <rFont val="Calibri"/>
        <family val="2"/>
      </rPr>
      <t>transaction costs of migrant remittances</t>
    </r>
    <r>
      <rPr>
        <sz val="11"/>
        <color indexed="8"/>
        <rFont val="Calibri"/>
        <family val="2"/>
      </rPr>
      <t xml:space="preserve"> and eliminate remittance corridors with costs higher than 5 per cent </t>
    </r>
  </si>
  <si>
    <r>
      <t xml:space="preserve">11.1 By 2030, ensure access for all to </t>
    </r>
    <r>
      <rPr>
        <b/>
        <sz val="11"/>
        <color indexed="8"/>
        <rFont val="Calibri"/>
        <family val="2"/>
      </rPr>
      <t>adequate, safe and affordable housing</t>
    </r>
    <r>
      <rPr>
        <sz val="11"/>
        <color indexed="8"/>
        <rFont val="Calibri"/>
        <family val="2"/>
      </rPr>
      <t xml:space="preserve"> and basic services and upgrade slums </t>
    </r>
  </si>
  <si>
    <r>
      <t xml:space="preserve">11.2 By 2030, provide access </t>
    </r>
    <r>
      <rPr>
        <b/>
        <sz val="11"/>
        <color indexed="8"/>
        <rFont val="Calibri"/>
        <family val="2"/>
      </rPr>
      <t>to safe, affordable, accessible and sustainable transport</t>
    </r>
    <r>
      <rPr>
        <sz val="11"/>
        <color indexed="8"/>
        <rFont val="Calibri"/>
        <family val="2"/>
      </rPr>
      <t xml:space="preserve"> systems for all, improving road safety, notably by expanding public transport, with special attention to the needs of those in vulnerable situations, women, children, persons with disabilities and older persons </t>
    </r>
  </si>
  <si>
    <r>
      <t xml:space="preserve">11.6 By 2030, reduce the adverse per capita environmental impact of cities, including by paying special attention to </t>
    </r>
    <r>
      <rPr>
        <b/>
        <sz val="11"/>
        <color indexed="8"/>
        <rFont val="Calibri"/>
        <family val="2"/>
      </rPr>
      <t>air quality</t>
    </r>
    <r>
      <rPr>
        <sz val="11"/>
        <color indexed="8"/>
        <rFont val="Calibri"/>
        <family val="2"/>
      </rPr>
      <t xml:space="preserve"> and municipal and other</t>
    </r>
    <r>
      <rPr>
        <b/>
        <sz val="11"/>
        <color indexed="8"/>
        <rFont val="Calibri"/>
        <family val="2"/>
      </rPr>
      <t xml:space="preserve"> waste</t>
    </r>
  </si>
  <si>
    <r>
      <t xml:space="preserve">11.7 By 2030, provide universal access to </t>
    </r>
    <r>
      <rPr>
        <b/>
        <sz val="11"/>
        <color indexed="8"/>
        <rFont val="Calibri"/>
        <family val="2"/>
      </rPr>
      <t>safe, inclusive and accessible, green and public spaces</t>
    </r>
    <r>
      <rPr>
        <sz val="11"/>
        <color indexed="8"/>
        <rFont val="Calibri"/>
        <family val="2"/>
      </rPr>
      <t>, in particular for women and children, older persons and persons with disabilities</t>
    </r>
  </si>
  <si>
    <r>
      <t xml:space="preserve">12.2 By 2030, achieve the sustainable management and </t>
    </r>
    <r>
      <rPr>
        <b/>
        <sz val="11"/>
        <color indexed="8"/>
        <rFont val="Calibri"/>
        <family val="2"/>
      </rPr>
      <t>efficient use of natural resources</t>
    </r>
  </si>
  <si>
    <r>
      <t xml:space="preserve">12.3 By 2030, </t>
    </r>
    <r>
      <rPr>
        <b/>
        <sz val="11"/>
        <color indexed="8"/>
        <rFont val="Calibri"/>
        <family val="2"/>
      </rPr>
      <t>halve per capita global food waste</t>
    </r>
    <r>
      <rPr>
        <sz val="11"/>
        <color indexed="8"/>
        <rFont val="Calibri"/>
        <family val="2"/>
      </rPr>
      <t xml:space="preserve"> at the retail and consumer levels and </t>
    </r>
    <r>
      <rPr>
        <b/>
        <sz val="11"/>
        <color indexed="8"/>
        <rFont val="Calibri"/>
        <family val="2"/>
      </rPr>
      <t>reduce food losses</t>
    </r>
    <r>
      <rPr>
        <sz val="11"/>
        <color indexed="8"/>
        <rFont val="Calibri"/>
        <family val="2"/>
      </rPr>
      <t xml:space="preserve"> along production and supply chains, including post-harvest losses</t>
    </r>
  </si>
  <si>
    <r>
      <t xml:space="preserve">12.4 By 2020, achieve the environmentally </t>
    </r>
    <r>
      <rPr>
        <b/>
        <sz val="11"/>
        <color indexed="8"/>
        <rFont val="Calibri"/>
        <family val="2"/>
      </rPr>
      <t>sound management of chemicals and all wastes</t>
    </r>
    <r>
      <rPr>
        <sz val="11"/>
        <color indexed="8"/>
        <rFont val="Calibri"/>
        <family val="2"/>
      </rPr>
      <t xml:space="preserve"> throughout their life cycle, in accordance with agreed international frameworks, and significantly reduce their release to air, water and soil in order to </t>
    </r>
    <r>
      <rPr>
        <b/>
        <sz val="11"/>
        <color indexed="8"/>
        <rFont val="Calibri"/>
        <family val="2"/>
      </rPr>
      <t>minimize their adverse impacts on human health and the environment</t>
    </r>
  </si>
  <si>
    <r>
      <t xml:space="preserve">12.5 By 2030, substantially </t>
    </r>
    <r>
      <rPr>
        <b/>
        <sz val="11"/>
        <color indexed="8"/>
        <rFont val="Calibri"/>
        <family val="2"/>
      </rPr>
      <t>reduce waste generation</t>
    </r>
    <r>
      <rPr>
        <sz val="11"/>
        <color indexed="8"/>
        <rFont val="Calibri"/>
        <family val="2"/>
      </rPr>
      <t xml:space="preserve"> through prevention, reduction, recycling and reuse</t>
    </r>
  </si>
  <si>
    <r>
      <t xml:space="preserve">12.8 By 2030, ensure that people everywhere have the relevant information and </t>
    </r>
    <r>
      <rPr>
        <b/>
        <sz val="11"/>
        <color indexed="8"/>
        <rFont val="Calibri"/>
        <family val="2"/>
      </rPr>
      <t>awareness for sustainable development</t>
    </r>
    <r>
      <rPr>
        <sz val="11"/>
        <color indexed="8"/>
        <rFont val="Calibri"/>
        <family val="2"/>
      </rPr>
      <t xml:space="preserve"> and lifestyles in harmony with nature</t>
    </r>
  </si>
  <si>
    <r>
      <t xml:space="preserve">12.b Develop and implement tools to monitor sustainable development impacts for </t>
    </r>
    <r>
      <rPr>
        <b/>
        <sz val="11"/>
        <color indexed="8"/>
        <rFont val="Calibri"/>
        <family val="2"/>
      </rPr>
      <t>sustainable tourism</t>
    </r>
    <r>
      <rPr>
        <sz val="11"/>
        <color indexed="8"/>
        <rFont val="Calibri"/>
        <family val="2"/>
      </rPr>
      <t xml:space="preserve"> that creates jobs and promotes local culture and products</t>
    </r>
  </si>
  <si>
    <r>
      <t xml:space="preserve">13.1 Strengthen resilience and </t>
    </r>
    <r>
      <rPr>
        <b/>
        <sz val="11"/>
        <color indexed="8"/>
        <rFont val="Calibri"/>
        <family val="2"/>
      </rPr>
      <t>adaptive capacity to climate-related hazards</t>
    </r>
    <r>
      <rPr>
        <sz val="11"/>
        <color indexed="8"/>
        <rFont val="Calibri"/>
        <family val="2"/>
      </rPr>
      <t xml:space="preserve"> and natural disasters in all countries</t>
    </r>
  </si>
  <si>
    <r>
      <t xml:space="preserve">13.3 Improve education, awareness-raising and human and institutional </t>
    </r>
    <r>
      <rPr>
        <b/>
        <sz val="11"/>
        <color indexed="8"/>
        <rFont val="Calibri"/>
        <family val="2"/>
      </rPr>
      <t>capacity on climate change mitigation</t>
    </r>
    <r>
      <rPr>
        <sz val="11"/>
        <color indexed="8"/>
        <rFont val="Calibri"/>
        <family val="2"/>
      </rPr>
      <t>, adaptation, impact reduction and early warning</t>
    </r>
  </si>
  <si>
    <r>
      <t xml:space="preserve">14.1 By 2025, prevent and significantly reduce </t>
    </r>
    <r>
      <rPr>
        <b/>
        <sz val="11"/>
        <color indexed="8"/>
        <rFont val="Calibri"/>
        <family val="2"/>
      </rPr>
      <t>marine pollution</t>
    </r>
    <r>
      <rPr>
        <sz val="11"/>
        <color indexed="8"/>
        <rFont val="Calibri"/>
        <family val="2"/>
      </rPr>
      <t xml:space="preserve"> of all kinds, in particular from land-based activities, including marine debris and nutrient pollution</t>
    </r>
  </si>
  <si>
    <r>
      <t xml:space="preserve">14.2 By 2020, sustainably manage and </t>
    </r>
    <r>
      <rPr>
        <b/>
        <sz val="11"/>
        <color indexed="8"/>
        <rFont val="Calibri"/>
        <family val="2"/>
      </rPr>
      <t>protect marine and coastal ecosystems</t>
    </r>
    <r>
      <rPr>
        <sz val="11"/>
        <color indexed="8"/>
        <rFont val="Calibri"/>
        <family val="2"/>
      </rPr>
      <t xml:space="preserve"> to avoid significant adverse impacts, including by strengthening their resilience, and take action for their restoration in order to achieve healthy and productive oceans</t>
    </r>
  </si>
  <si>
    <r>
      <t xml:space="preserve">14.4 By 2020, effectively regulate harvesting and </t>
    </r>
    <r>
      <rPr>
        <b/>
        <sz val="11"/>
        <color indexed="8"/>
        <rFont val="Calibri"/>
        <family val="2"/>
      </rPr>
      <t>end overfishing,</t>
    </r>
    <r>
      <rPr>
        <sz val="11"/>
        <color indexed="8"/>
        <rFont val="Calibri"/>
        <family val="2"/>
      </rPr>
      <t xml:space="preserve">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r>
  </si>
  <si>
    <r>
      <t xml:space="preserve">14.b Provide access </t>
    </r>
    <r>
      <rPr>
        <b/>
        <sz val="11"/>
        <color indexed="8"/>
        <rFont val="Calibri"/>
        <family val="2"/>
      </rPr>
      <t>for small-scale artisanal fishers</t>
    </r>
    <r>
      <rPr>
        <sz val="11"/>
        <color indexed="8"/>
        <rFont val="Calibri"/>
        <family val="2"/>
      </rPr>
      <t xml:space="preserve"> to marine resources and markets</t>
    </r>
  </si>
  <si>
    <r>
      <t xml:space="preserve">15.1 By 2020, ensure </t>
    </r>
    <r>
      <rPr>
        <b/>
        <sz val="11"/>
        <color indexed="8"/>
        <rFont val="Calibri"/>
        <family val="2"/>
      </rPr>
      <t>the conservation, restoration and sustainable use of terrestrial and inland freshwater ecosystems</t>
    </r>
    <r>
      <rPr>
        <sz val="11"/>
        <color indexed="8"/>
        <rFont val="Calibri"/>
        <family val="2"/>
      </rPr>
      <t xml:space="preserve"> and their services, in particular forests, wetlands, mountains and drylands, in line with obligations under international agreements</t>
    </r>
  </si>
  <si>
    <r>
      <t xml:space="preserve">15.2 By 2020, promote the implementation of </t>
    </r>
    <r>
      <rPr>
        <b/>
        <sz val="11"/>
        <color indexed="8"/>
        <rFont val="Calibri"/>
        <family val="2"/>
      </rPr>
      <t>sustainable management of all types of forests,</t>
    </r>
    <r>
      <rPr>
        <sz val="11"/>
        <color indexed="8"/>
        <rFont val="Calibri"/>
        <family val="2"/>
      </rPr>
      <t xml:space="preserve"> halt deforestation, restore degraded forests and substantially increase afforestation and reforestation globally</t>
    </r>
  </si>
  <si>
    <r>
      <t xml:space="preserve">15.3 By 2030, </t>
    </r>
    <r>
      <rPr>
        <b/>
        <sz val="11"/>
        <color indexed="8"/>
        <rFont val="Calibri"/>
        <family val="2"/>
      </rPr>
      <t>combat desertification,</t>
    </r>
    <r>
      <rPr>
        <sz val="11"/>
        <color indexed="8"/>
        <rFont val="Calibri"/>
        <family val="2"/>
      </rPr>
      <t xml:space="preserve"> restore degraded land and soil, including land affected by desertification, drought and floods, and strive to achieve a land degradation-neutral world</t>
    </r>
  </si>
  <si>
    <r>
      <t xml:space="preserve">15.4 By 2030, ensure the </t>
    </r>
    <r>
      <rPr>
        <b/>
        <sz val="11"/>
        <color indexed="8"/>
        <rFont val="Calibri"/>
        <family val="2"/>
      </rPr>
      <t>conservation of mountain ecosystems,</t>
    </r>
    <r>
      <rPr>
        <sz val="11"/>
        <color indexed="8"/>
        <rFont val="Calibri"/>
        <family val="2"/>
      </rPr>
      <t xml:space="preserve"> including their biodiversity, in order to enhance their capacity to provide benefits that are essential for sustainable development</t>
    </r>
  </si>
  <si>
    <r>
      <t xml:space="preserve">15.5 Take urgent and significant action to reduce the degradation of natural habitats, </t>
    </r>
    <r>
      <rPr>
        <b/>
        <sz val="11"/>
        <color indexed="8"/>
        <rFont val="Calibri"/>
        <family val="2"/>
      </rPr>
      <t>halt the loss of biodiversity</t>
    </r>
    <r>
      <rPr>
        <sz val="11"/>
        <color indexed="8"/>
        <rFont val="Calibri"/>
        <family val="2"/>
      </rPr>
      <t xml:space="preserve"> and, by 2020, protect and prevent the extinction of threatened species</t>
    </r>
  </si>
  <si>
    <r>
      <t xml:space="preserve">16.1 Significantly reduce all forms of </t>
    </r>
    <r>
      <rPr>
        <b/>
        <sz val="11"/>
        <color indexed="8"/>
        <rFont val="Calibri"/>
        <family val="2"/>
      </rPr>
      <t>violence</t>
    </r>
    <r>
      <rPr>
        <sz val="11"/>
        <color indexed="8"/>
        <rFont val="Calibri"/>
        <family val="2"/>
      </rPr>
      <t xml:space="preserve"> and related death rates everywhere</t>
    </r>
  </si>
  <si>
    <r>
      <t xml:space="preserve">16.2 End abuse, exploitation, trafficking and </t>
    </r>
    <r>
      <rPr>
        <b/>
        <sz val="11"/>
        <color indexed="8"/>
        <rFont val="Calibri"/>
        <family val="2"/>
      </rPr>
      <t>all forms of violence against and torture of children</t>
    </r>
  </si>
  <si>
    <r>
      <t xml:space="preserve">16.3 Promote the rule of law at the national and international levels and ensure equal </t>
    </r>
    <r>
      <rPr>
        <b/>
        <sz val="11"/>
        <color indexed="8"/>
        <rFont val="Calibri"/>
        <family val="2"/>
      </rPr>
      <t>access to justice</t>
    </r>
    <r>
      <rPr>
        <sz val="11"/>
        <color indexed="8"/>
        <rFont val="Calibri"/>
        <family val="2"/>
      </rPr>
      <t xml:space="preserve"> for all</t>
    </r>
  </si>
  <si>
    <r>
      <t xml:space="preserve">16.5 Substantially </t>
    </r>
    <r>
      <rPr>
        <b/>
        <sz val="11"/>
        <color indexed="8"/>
        <rFont val="Calibri"/>
        <family val="2"/>
      </rPr>
      <t>reduce corruption and bribery</t>
    </r>
    <r>
      <rPr>
        <sz val="11"/>
        <color indexed="8"/>
        <rFont val="Calibri"/>
        <family val="2"/>
      </rPr>
      <t xml:space="preserve"> in all their forms</t>
    </r>
  </si>
  <si>
    <r>
      <t xml:space="preserve">16.10 Ensure public access to information and protect </t>
    </r>
    <r>
      <rPr>
        <b/>
        <sz val="11"/>
        <color indexed="8"/>
        <rFont val="Calibri"/>
        <family val="2"/>
      </rPr>
      <t>fundamental freedoms</t>
    </r>
    <r>
      <rPr>
        <sz val="11"/>
        <color indexed="8"/>
        <rFont val="Calibri"/>
        <family val="2"/>
      </rPr>
      <t>, in accordance with national legislation and international agreements</t>
    </r>
  </si>
  <si>
    <r>
      <t xml:space="preserve">16.b Promote and enforce </t>
    </r>
    <r>
      <rPr>
        <b/>
        <sz val="11"/>
        <color indexed="8"/>
        <rFont val="Calibri"/>
        <family val="2"/>
      </rPr>
      <t>non-discriminatory laws</t>
    </r>
    <r>
      <rPr>
        <sz val="11"/>
        <color indexed="8"/>
        <rFont val="Calibri"/>
        <family val="2"/>
      </rPr>
      <t xml:space="preserve"> and policies for sustainable development</t>
    </r>
  </si>
  <si>
    <t>Indicator parameter</t>
  </si>
  <si>
    <t>Indicator code</t>
  </si>
  <si>
    <t>Title of the indicator</t>
  </si>
  <si>
    <t>Output</t>
  </si>
  <si>
    <t>Unit</t>
  </si>
  <si>
    <t>Comments</t>
  </si>
  <si>
    <t>IRIS reference</t>
  </si>
  <si>
    <t>IRIS code</t>
  </si>
  <si>
    <t>Specify depending on the SDG:</t>
  </si>
  <si>
    <t>Additional segmentation for target public relevant for SDG's targets</t>
  </si>
  <si>
    <t>Targets considered key of Social Enterprises</t>
  </si>
  <si>
    <t>A - Global outreach (people)</t>
  </si>
  <si>
    <t>Scale in total number of beneficiaries reached/ covered</t>
  </si>
  <si>
    <t>B - Global outreach (product)</t>
  </si>
  <si>
    <t xml:space="preserve">Scale in total number of products sold / distributed / offered </t>
  </si>
  <si>
    <t>C - Accessibility/ affordability</t>
  </si>
  <si>
    <t>Indicators to track ease of access / efforts to reach the target population</t>
  </si>
  <si>
    <t>E - Outcome</t>
  </si>
  <si>
    <t>Goals 2. End hunger, achieve food security and improved nutrition and promote sustainable agriculture</t>
  </si>
  <si>
    <t>Indicator of change (on the short run) or perception of change by the beneficiaries</t>
  </si>
  <si>
    <t>The organizations can track the changes at the national level, measured on the SDG framework, to see whether their actions are in line with changes observed at the national level, and how they may have played a role</t>
  </si>
  <si>
    <t>Remarks</t>
  </si>
  <si>
    <t>Complementary sources</t>
  </si>
  <si>
    <t>Feedback</t>
  </si>
  <si>
    <t>Indicators</t>
  </si>
  <si>
    <t>Indicator relevant when the public are the customers</t>
  </si>
  <si>
    <t>Indicator relevant when the public are not the customers</t>
  </si>
  <si>
    <t>Indicators of perception of changes</t>
  </si>
  <si>
    <t>UN IAEG-SDGs indicators</t>
  </si>
  <si>
    <t>Additional indicators considering the segmentation</t>
  </si>
  <si>
    <t>Add relevant indicators depending on the organisation context</t>
  </si>
  <si>
    <r>
      <t>teq CO</t>
    </r>
    <r>
      <rPr>
        <vertAlign val="subscript"/>
        <sz val="14"/>
        <color indexed="8"/>
        <rFont val="Calibri"/>
        <family val="2"/>
      </rPr>
      <t>2</t>
    </r>
  </si>
  <si>
    <t>Indicators specific to renewable electricity</t>
  </si>
  <si>
    <t>Indicateurs relatifs à l'emploi décent</t>
  </si>
  <si>
    <t>Indicateurs relatifs à la formalisation de l'emploi</t>
  </si>
  <si>
    <t>Indicators specific to the formalization of employment</t>
  </si>
  <si>
    <t>Indicators specific to the decency of employment</t>
  </si>
  <si>
    <t>Indicateur pertinent lorsque le public cible est dans la chaîne d'approvisionnement</t>
  </si>
  <si>
    <t>Indicator relevant when the public are part of the supply chain</t>
  </si>
  <si>
    <t>Indicateurs pertinents si le public cible est salarié</t>
  </si>
  <si>
    <t>Indicators relevant when the public is employed</t>
  </si>
  <si>
    <t>Indicators relevant for the empowerment of excluded people</t>
  </si>
  <si>
    <t>40% les plus pauvres</t>
  </si>
  <si>
    <t>Modalités de production à valoriser (participation locale, implication des parties prenantes, conditions écologiques et sociales, etc.)</t>
  </si>
  <si>
    <t>Modalities of production to be valued (local participation, stakeholder involvement, E&amp;S conditions etc.)</t>
  </si>
  <si>
    <r>
      <t>teq CO</t>
    </r>
    <r>
      <rPr>
        <vertAlign val="subscript"/>
        <sz val="14"/>
        <rFont val="Calibri"/>
        <family val="2"/>
      </rPr>
      <t>2</t>
    </r>
  </si>
  <si>
    <t>Indicators related to production (tracked over time)</t>
  </si>
  <si>
    <t>Indicators relative for the sustainable sourcing of input materials (production and packaging)</t>
  </si>
  <si>
    <t>indicators related to the restoration of ecosystems</t>
  </si>
  <si>
    <t>Indicators related to fisheries</t>
  </si>
  <si>
    <t>Indicateurs relatifs à la restauration des écosystèmes</t>
  </si>
  <si>
    <t>Indicateurs relatifs à la préservation des écosystèmes</t>
  </si>
  <si>
    <t>indicators related to ecosystems protection</t>
  </si>
  <si>
    <t>Indicators related to biodiversity</t>
  </si>
  <si>
    <t>Indicators related to prevention</t>
  </si>
  <si>
    <t>IRISCode</t>
  </si>
  <si>
    <t>Lang 3</t>
  </si>
  <si>
    <t>Indicator</t>
  </si>
  <si>
    <t>Nombre de personnes bénéficiant d'un prix adapté (gratuité, coût réduit, adapté au pouvoir d'achat, subventionné (subvention directe/croisée, etc.)) en fonction du modèle économique de l'entreprise sociale</t>
  </si>
  <si>
    <t xml:space="preserve">Access to basic services </t>
  </si>
  <si>
    <t>Financial services, incl. Microfinance***</t>
  </si>
  <si>
    <t>Social protection by type – health, business, agriculture, etc. (beyond minimum social protection required by law)</t>
  </si>
  <si>
    <t>New technologies</t>
  </si>
  <si>
    <t>Secure tenure rights/legal titles to land</t>
  </si>
  <si>
    <t>Financial literacy</t>
  </si>
  <si>
    <t>Basic needs not covered by specific SDG</t>
  </si>
  <si>
    <t xml:space="preserve">Loans, savings accounts </t>
  </si>
  <si>
    <t>Insurance/social protection</t>
  </si>
  <si>
    <t>Basic services, social protection, financial services</t>
  </si>
  <si>
    <t>Financial inclusion</t>
  </si>
  <si>
    <t>Number of people benefiting from adapted price (free, cost reduction, adapted to purchasing power, subsidized (direct/cross subsidization, etc.)) depending on business model of the Social Business</t>
  </si>
  <si>
    <t>After years 3 and 5: % of households above the selected poverty line, who were below the line at entry</t>
  </si>
  <si>
    <t>% of beneficiaries who report an increase in their income [in past year/s]</t>
  </si>
  <si>
    <t>% of beneficiaries who report a perception of improved standards of living</t>
  </si>
  <si>
    <t xml:space="preserve">Proportion of population below the international poverty line </t>
  </si>
  <si>
    <t>Proportion of population below the national poverty line</t>
  </si>
  <si>
    <t>Proportion of men, women and children of all ages living in poverty in all its dimensions according to national definitions</t>
  </si>
  <si>
    <t>Proportion of population covered by social protection floors/systems</t>
  </si>
  <si>
    <t xml:space="preserve">Proportion of population living in households with access to basic services </t>
  </si>
  <si>
    <t>*definition: below international poverty line, OR national poverty line, OR living in poverty according to national definitions</t>
  </si>
  <si>
    <t>Definition of "secured legal titles/ tenure rights": land title, renting contract that guarantees secured access to lands. Depends also on local contexts.</t>
  </si>
  <si>
    <t>*** You can use the following segmentations:</t>
  </si>
  <si>
    <r>
      <t>·</t>
    </r>
    <r>
      <rPr>
        <sz val="7"/>
        <color indexed="8"/>
        <rFont val="Times New Roman"/>
        <family val="1"/>
      </rPr>
      <t xml:space="preserve">       </t>
    </r>
    <r>
      <rPr>
        <sz val="11"/>
        <color indexed="8"/>
        <rFont val="Calibri"/>
        <family val="2"/>
      </rPr>
      <t>Number of borrowers reached</t>
    </r>
  </si>
  <si>
    <r>
      <t>·</t>
    </r>
    <r>
      <rPr>
        <sz val="7"/>
        <color indexed="8"/>
        <rFont val="Times New Roman"/>
        <family val="1"/>
      </rPr>
      <t xml:space="preserve">       </t>
    </r>
    <r>
      <rPr>
        <sz val="11"/>
        <color indexed="8"/>
        <rFont val="Calibri"/>
        <family val="2"/>
      </rPr>
      <t>Number of savers reached</t>
    </r>
  </si>
  <si>
    <r>
      <t>·</t>
    </r>
    <r>
      <rPr>
        <sz val="7"/>
        <color indexed="8"/>
        <rFont val="Times New Roman"/>
        <family val="1"/>
      </rPr>
      <t xml:space="preserve">       </t>
    </r>
    <r>
      <rPr>
        <sz val="11"/>
        <color indexed="8"/>
        <rFont val="Calibri"/>
        <family val="2"/>
      </rPr>
      <t>Number of people accessing voluntary insurance</t>
    </r>
  </si>
  <si>
    <r>
      <t>·</t>
    </r>
    <r>
      <rPr>
        <sz val="7"/>
        <color indexed="8"/>
        <rFont val="Times New Roman"/>
        <family val="1"/>
      </rPr>
      <t xml:space="preserve">       </t>
    </r>
    <r>
      <rPr>
        <sz val="11"/>
        <color indexed="8"/>
        <rFont val="Calibri"/>
        <family val="2"/>
      </rPr>
      <t>Number of SMEs reached</t>
    </r>
  </si>
  <si>
    <t>Number of unique individuals gaining access to the services during the reporting period</t>
  </si>
  <si>
    <t>Nombre de clients uniques qui ont été servis par l’organisation et ont eu accès, au cours de l’année fiscale, à des produits/services auxquels ils n'avaient pas accès avant cette année</t>
  </si>
  <si>
    <t xml:space="preserve">Client Individuals: Total </t>
  </si>
  <si>
    <t>Number of product/service sold by the organization during the reporting period</t>
  </si>
  <si>
    <t xml:space="preserve">Units/Volume Sold: Total </t>
  </si>
  <si>
    <r>
      <t xml:space="preserve">Number of unique client individuals who were served by the organization and provided access, during the reporting period, to products/services they were </t>
    </r>
    <r>
      <rPr>
        <b/>
        <sz val="11"/>
        <color indexed="8"/>
        <rFont val="Calibri"/>
        <family val="2"/>
      </rPr>
      <t>unable to access prior</t>
    </r>
    <r>
      <rPr>
        <sz val="11"/>
        <color indexed="8"/>
        <rFont val="Calibri"/>
        <family val="2"/>
      </rPr>
      <t xml:space="preserve"> to the reporting period</t>
    </r>
  </si>
  <si>
    <t xml:space="preserve">Number of client individuals, provided new access </t>
  </si>
  <si>
    <t>Average loan size disbursed by the organization during the reporting period</t>
  </si>
  <si>
    <t>Average Loan Size Disbursed</t>
  </si>
  <si>
    <t>Number of unique individuals who were clients of the organization during the reporting period.</t>
  </si>
  <si>
    <t>Production of basic services (not covered by specific SDG)</t>
  </si>
  <si>
    <t>Back to Welcome Page</t>
  </si>
  <si>
    <t>Retour à la page d'accueil</t>
  </si>
  <si>
    <t xml:space="preserve">Number of unique smallholder farmer individuals who were clients during the reporting period </t>
  </si>
  <si>
    <t xml:space="preserve">Client individual: smallholder </t>
  </si>
  <si>
    <t>Number of individuals who sold goods or services to the organization during the reporting period</t>
  </si>
  <si>
    <t xml:space="preserve">Supplier Individuals: Total </t>
  </si>
  <si>
    <t xml:space="preserve">Producer Price Premium </t>
  </si>
  <si>
    <t xml:space="preserve">Price premium percentage that the producer (supplier) selling to the organization obtains from the organization for its goods or services during the reporting period </t>
  </si>
  <si>
    <t xml:space="preserve">Majoration des prix payés au producteur </t>
  </si>
  <si>
    <t>Food security</t>
  </si>
  <si>
    <t>Access to premium market</t>
  </si>
  <si>
    <t>Volume of organic fertilizer produced (ton/year)</t>
  </si>
  <si>
    <t>Volume of food crop sold or produced (by type of crop** sold on the domestic market) or number of cattle sold or raised (by species on the domestic market) (ton/year)</t>
  </si>
  <si>
    <t>Volume of certified production (by standards or labels or national definition) (ton/year)</t>
  </si>
  <si>
    <t>Number of people provided with safe, nutritious and sufficient food at adapted price (free, cost reduction, adapted to purchasing power, subsidized (direct/cross subsidization, etc.) depending on business model of the Social Business</t>
  </si>
  <si>
    <t>Number of smallholder farmers provided with access to organic fertilizer at adapted price (free, cost reduction, adapted to purchasing power, subsidized (direct/cross subsidizat ion, etc.) depending on business model of the Social Business</t>
  </si>
  <si>
    <t>Nombre de petits exploitants agricoles ayant accès à des engrais biologiques à un prix adapté (gratuité, coût réduit, adapté au pouvoir d’achat, subventionné (subvention directe/croisée, etc.)) en fonction du modèle économique de l’entreprise sociale</t>
  </si>
  <si>
    <t>Nombre de personnes ayant accès à une alimentation saine, nutritive et suffisante à un prix adapté (gratuité, coût réduit, adapté au pouvoir d’achat, subventionné (subvention directe/croisée, etc.)) en fonction du modèle économique de l’entreprise sociale</t>
  </si>
  <si>
    <t>Agricultural production</t>
  </si>
  <si>
    <t>Food crops and cattle sold</t>
  </si>
  <si>
    <t>Improved nutrition</t>
  </si>
  <si>
    <t>Increase in agricultural yield per hectare (for smallholder farmers or for an organization) during the reporting period.</t>
  </si>
  <si>
    <t>% of children/women/target beneficiaries’ with positive change in malnutrition status based on international standard definitions (ex: weight for height)</t>
  </si>
  <si>
    <r>
      <t xml:space="preserve">% of beneficiairies who report an increase in </t>
    </r>
    <r>
      <rPr>
        <i/>
        <sz val="11"/>
        <color indexed="8"/>
        <rFont val="Calibri"/>
        <family val="2"/>
      </rPr>
      <t>sustainable</t>
    </r>
    <r>
      <rPr>
        <sz val="11"/>
        <color indexed="8"/>
        <rFont val="Calibri"/>
        <family val="2"/>
      </rPr>
      <t xml:space="preserve"> access to safe, nutritious and sufficient food</t>
    </r>
  </si>
  <si>
    <t>% of smallholder farmers who report an increase in their income [in past year/s]</t>
  </si>
  <si>
    <t>Prevalence of moderate or severe food insecurity in the population, based on the Food Insecurity Experience Scale (FIES).</t>
  </si>
  <si>
    <t>Prevalence of malnutrition (weight for height &lt;=2 or &gt;2 standard deviation from the median of the World Health Organization (WHO) Child Growth Standards) among children under 5 years of age</t>
  </si>
  <si>
    <t>Average income of small-scale food producers</t>
  </si>
  <si>
    <t>Proportion of agricultural area under productive and sustainable agriculture</t>
  </si>
  <si>
    <t>CSAF report</t>
  </si>
  <si>
    <t>*definition: below international poverty line, OR national poverty line, OR living in poverty according to national definitions)</t>
  </si>
  <si>
    <t>** you can differentiate cereals like wheat and rice on the one hand, and the traditional more nutritious crops (such as millet, corn, etc.) on the other</t>
  </si>
  <si>
    <t xml:space="preserve">Definition of « safe/nutritious »: </t>
  </si>
  <si>
    <t xml:space="preserve"> - lowered in saturated fat, trans fats, sodium and added sugars</t>
  </si>
  <si>
    <t xml:space="preserve"> - contain increased nutritious ingredients like fiber, vitamins, minerals, phytochemicals or functional food additives</t>
  </si>
  <si>
    <t xml:space="preserve"> - Safe for health</t>
  </si>
  <si>
    <t>english</t>
  </si>
  <si>
    <t>Access to health services/products</t>
  </si>
  <si>
    <r>
      <t>Prevention**:</t>
    </r>
    <r>
      <rPr>
        <sz val="11"/>
        <color indexed="8"/>
        <rFont val="Arial"/>
        <family val="2"/>
      </rPr>
      <t xml:space="preserve"> Number of unique individuals accessing products/services reducing exposure to serious health hazard </t>
    </r>
  </si>
  <si>
    <r>
      <t>Curation</t>
    </r>
    <r>
      <rPr>
        <sz val="11"/>
        <color indexed="8"/>
        <rFont val="Arial"/>
        <family val="2"/>
      </rPr>
      <t>***</t>
    </r>
    <r>
      <rPr>
        <b/>
        <sz val="11"/>
        <color indexed="8"/>
        <rFont val="Arial"/>
        <family val="2"/>
      </rPr>
      <t>:</t>
    </r>
    <r>
      <rPr>
        <sz val="11"/>
        <color indexed="8"/>
        <rFont val="Arial"/>
        <family val="2"/>
      </rPr>
      <t xml:space="preserve"> Number of unique individuals accessing treatment/health care services</t>
    </r>
  </si>
  <si>
    <t>Health care consultations</t>
  </si>
  <si>
    <t>“Preventive” products (improved cookstoves, safe water, etc.)</t>
  </si>
  <si>
    <t xml:space="preserve">Treatments </t>
  </si>
  <si>
    <t>Vaccines</t>
  </si>
  <si>
    <t>Consultations de santé</t>
  </si>
  <si>
    <r>
      <t xml:space="preserve">Number of people that access preventive and curative products and services at adapted price </t>
    </r>
    <r>
      <rPr>
        <sz val="11"/>
        <color indexed="8"/>
        <rFont val="Calibri"/>
        <family val="2"/>
      </rPr>
      <t>(free, cost reduction, adapted to purchasing power, subsidized (direct/cross subsidization, etc.) depending on business model of the Social Business)</t>
    </r>
  </si>
  <si>
    <t>% of beneficiaries who declare perception of improved health due to reduced exposure to serious health hazards or better access to medecines, vaccines, health care</t>
  </si>
  <si>
    <t>Maternal mortality ratio</t>
  </si>
  <si>
    <t>Children under 5 mortality ratio</t>
  </si>
  <si>
    <t>Communicable diseases incidence per 1000 population</t>
  </si>
  <si>
    <t>Morality rate attributable to non communicable diseases</t>
  </si>
  <si>
    <t>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t>
  </si>
  <si>
    <t>Number of people covered by health insurance or a public health system per 1,000 population</t>
  </si>
  <si>
    <t xml:space="preserve">Mortality rate attributed to household and ambient air pollution  </t>
  </si>
  <si>
    <t>Health insurance covered in SDG 1</t>
  </si>
  <si>
    <t>* definition: below international poverty line, OR national poverty line, OR living in poverty according to national definitions</t>
  </si>
  <si>
    <t>** Nature of exposure depending on Social Business:</t>
  </si>
  <si>
    <r>
      <t>·</t>
    </r>
    <r>
      <rPr>
        <sz val="7"/>
        <color indexed="8"/>
        <rFont val="Times New Roman"/>
        <family val="1"/>
      </rPr>
      <t xml:space="preserve">       </t>
    </r>
    <r>
      <rPr>
        <sz val="11"/>
        <color indexed="8"/>
        <rFont val="Calibri"/>
        <family val="2"/>
      </rPr>
      <t xml:space="preserve">STDs, </t>
    </r>
  </si>
  <si>
    <r>
      <t>·</t>
    </r>
    <r>
      <rPr>
        <sz val="7"/>
        <color indexed="8"/>
        <rFont val="Times New Roman"/>
        <family val="1"/>
      </rPr>
      <t xml:space="preserve">       </t>
    </r>
    <r>
      <rPr>
        <sz val="11"/>
        <color indexed="8"/>
        <rFont val="Calibri"/>
        <family val="2"/>
      </rPr>
      <t xml:space="preserve">unsafe WASH, </t>
    </r>
  </si>
  <si>
    <r>
      <t>·</t>
    </r>
    <r>
      <rPr>
        <sz val="7"/>
        <color indexed="8"/>
        <rFont val="Times New Roman"/>
        <family val="1"/>
      </rPr>
      <t xml:space="preserve">       </t>
    </r>
    <r>
      <rPr>
        <sz val="11"/>
        <color indexed="8"/>
        <rFont val="Calibri"/>
        <family val="2"/>
      </rPr>
      <t>indoor and ambient air pollution (see http://www.who.int/airpollution/en/)</t>
    </r>
  </si>
  <si>
    <r>
      <t>·</t>
    </r>
    <r>
      <rPr>
        <sz val="7"/>
        <color indexed="8"/>
        <rFont val="Times New Roman"/>
        <family val="1"/>
      </rPr>
      <t xml:space="preserve">       </t>
    </r>
    <r>
      <rPr>
        <sz val="11"/>
        <color indexed="8"/>
        <rFont val="Calibri"/>
        <family val="2"/>
      </rPr>
      <t xml:space="preserve">unintentional poisoning, </t>
    </r>
  </si>
  <si>
    <r>
      <t>·</t>
    </r>
    <r>
      <rPr>
        <sz val="7"/>
        <color indexed="8"/>
        <rFont val="Times New Roman"/>
        <family val="1"/>
      </rPr>
      <t xml:space="preserve">       </t>
    </r>
    <r>
      <rPr>
        <sz val="11"/>
        <color indexed="8"/>
        <rFont val="Calibri"/>
        <family val="2"/>
      </rPr>
      <t>etc.</t>
    </r>
  </si>
  <si>
    <t>*** Nature of treatment/health care service depending on Social Business:</t>
  </si>
  <si>
    <t>Family planning, Maternity care, Childcare</t>
  </si>
  <si>
    <t>HIV, Tuberculosis, Malaria, Hepatitis B, Mental illness (inc. Depression), etc.</t>
  </si>
  <si>
    <t>Affordable medicines and vaccines</t>
  </si>
  <si>
    <t>SPTF Outcome working group</t>
  </si>
  <si>
    <t>français</t>
  </si>
  <si>
    <t>Free, equitable and quality primary and secondary education</t>
  </si>
  <si>
    <t>Affordable and quality adult training**</t>
  </si>
  <si>
    <t>Education facilities built***</t>
  </si>
  <si>
    <t>Teachers training</t>
  </si>
  <si>
    <t>Targeted public</t>
  </si>
  <si>
    <r>
      <t>Number of households sending their children to school for the first time</t>
    </r>
    <r>
      <rPr>
        <b/>
        <sz val="11"/>
        <color indexed="8"/>
        <rFont val="Calibri"/>
        <family val="2"/>
      </rPr>
      <t>****</t>
    </r>
  </si>
  <si>
    <r>
      <t>Number of people that have access to education at adapted cost</t>
    </r>
    <r>
      <rPr>
        <b/>
        <sz val="11"/>
        <color indexed="8"/>
        <rFont val="Calibri"/>
        <family val="2"/>
      </rPr>
      <t xml:space="preserve"> </t>
    </r>
    <r>
      <rPr>
        <sz val="11"/>
        <color indexed="8"/>
        <rFont val="Calibri"/>
        <family val="2"/>
      </rPr>
      <t>(free, scholarships, cost reduction, adapted to purchasing power, subsidized (direct/cross subsidization), etc. depending on business model of the Social Business)</t>
    </r>
  </si>
  <si>
    <t>% of beneficiaries who declare perception of access to decent/expected type of job (tertiary, adult education)</t>
  </si>
  <si>
    <t>% of students enrolled in the school who have reached the last year of education</t>
  </si>
  <si>
    <t>Proportion of children and young people: in grades 2/3; at the end of primary; and at the end of lower secondary achieving at least a minimum proficiency level in (i) reading and (ii) mathematics, by sex</t>
  </si>
  <si>
    <t>Parity indices (female/male, rural/urban, bottom/top wealth quintile and others such as disability status, indigenous peoples and conflict affected, as data become available) for all education indicators on this list that can be disaggregated</t>
  </si>
  <si>
    <t>Percentage of population in a given age group achieving at least a fixed level of proficiency in functional (a) literacy and (b) numeracy skills</t>
  </si>
  <si>
    <t>Proportion of schools with access to: (a) electricity; (b) the Internet for pedagogical purposes; (c) computers for pedagogical purposes; (d) adapted infrastructure and materials for students with disabilities; (e) basic drinking water; (f) single sex basic sanitation facilities; and (g) basic handwashing facilities (as per the WASH indicator definitions)</t>
  </si>
  <si>
    <t>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</si>
  <si>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 You can specify whether for:</t>
  </si>
  <si>
    <r>
      <t>-</t>
    </r>
    <r>
      <rPr>
        <sz val="7"/>
        <color indexed="8"/>
        <rFont val="Times New Roman"/>
        <family val="1"/>
      </rPr>
      <t xml:space="preserve">          </t>
    </r>
    <r>
      <rPr>
        <sz val="11"/>
        <color indexed="8"/>
        <rFont val="Calibri"/>
        <family val="2"/>
      </rPr>
      <t>Employment</t>
    </r>
  </si>
  <si>
    <r>
      <t>-</t>
    </r>
    <r>
      <rPr>
        <sz val="7"/>
        <color indexed="8"/>
        <rFont val="Times New Roman"/>
        <family val="1"/>
      </rPr>
      <t xml:space="preserve">          </t>
    </r>
    <r>
      <rPr>
        <sz val="11"/>
        <color indexed="8"/>
        <rFont val="Calibri"/>
        <family val="2"/>
      </rPr>
      <t>Decent job</t>
    </r>
  </si>
  <si>
    <r>
      <t>-</t>
    </r>
    <r>
      <rPr>
        <sz val="7"/>
        <color indexed="8"/>
        <rFont val="Times New Roman"/>
        <family val="1"/>
      </rPr>
      <t xml:space="preserve">          </t>
    </r>
    <r>
      <rPr>
        <sz val="11"/>
        <color indexed="8"/>
        <rFont val="Calibri"/>
        <family val="2"/>
      </rPr>
      <t>Entrepreneurship</t>
    </r>
  </si>
  <si>
    <r>
      <t>-</t>
    </r>
    <r>
      <rPr>
        <sz val="7"/>
        <color indexed="8"/>
        <rFont val="Times New Roman"/>
        <family val="1"/>
      </rPr>
      <t xml:space="preserve">          </t>
    </r>
    <r>
      <rPr>
        <sz val="11"/>
        <color indexed="8"/>
        <rFont val="Calibri"/>
        <family val="2"/>
      </rPr>
      <t>Financial literacy</t>
    </r>
  </si>
  <si>
    <t>*** You can specify if facility is to train teachers or not</t>
  </si>
  <si>
    <t>**** split by pre-school, primary level, secondary, tertiary, vocational</t>
  </si>
  <si>
    <t>HIPSO Indicators</t>
  </si>
  <si>
    <t xml:space="preserve">Number of students enrolled as of the end of the reporting period, both full-time and part-time, where each discrete student is counted regardless of number of courses. </t>
  </si>
  <si>
    <t xml:space="preserve">School Enrollment: Total </t>
  </si>
  <si>
    <t>Number of students receiving vocational or technical training during the reporting period.</t>
  </si>
  <si>
    <t xml:space="preserve">Vocational/Technical Training </t>
  </si>
  <si>
    <t xml:space="preserve">Area of classroom space that was built, converted, or expanded for use within educational facilities (in m2). Report only space completed during the reporting period. </t>
  </si>
  <si>
    <t>Number of teachers as of the end of the reporting period who have obtained training or have qualifications that meet or exceed minimum requirements of the local area</t>
  </si>
  <si>
    <t xml:space="preserve">Number of days of school offered by the organization per year </t>
  </si>
  <si>
    <t>Classroom Space New/Improved</t>
  </si>
  <si>
    <t xml:space="preserve">Teacher Qualifications </t>
  </si>
  <si>
    <t>Days of School Offered per Year</t>
  </si>
  <si>
    <t xml:space="preserve">Number of individuals who received training offered by the organization during the reporting period </t>
  </si>
  <si>
    <t xml:space="preserve">Individuals Trained: Total </t>
  </si>
  <si>
    <t>Women empowerment</t>
  </si>
  <si>
    <t>Eliminating violence</t>
  </si>
  <si>
    <t>Eliminating discrimination</t>
  </si>
  <si>
    <t xml:space="preserve">Leadership </t>
  </si>
  <si>
    <t>Information and communication technologies</t>
  </si>
  <si>
    <t>Equal opportunities in work</t>
  </si>
  <si>
    <t xml:space="preserve">total staff </t>
  </si>
  <si>
    <t>top management</t>
  </si>
  <si>
    <t>middle management</t>
  </si>
  <si>
    <t>governance bodies</t>
  </si>
  <si>
    <t>Workplace</t>
  </si>
  <si>
    <t>Beyond workplace</t>
  </si>
  <si>
    <t xml:space="preserve">Total staff </t>
  </si>
  <si>
    <t>Top management</t>
  </si>
  <si>
    <t>Middle management</t>
  </si>
  <si>
    <t>Governance bodies</t>
  </si>
  <si>
    <t xml:space="preserve">Number of women by position </t>
  </si>
  <si>
    <t>Number of suppliers and distributors with women in leadership position</t>
  </si>
  <si>
    <t>Total of hours of gender-specific/gender-awareness training by employee and by employee category during the reporting period</t>
  </si>
  <si>
    <t>Total Hours of campaigns/sessions of awareness raising/training/coaching by type of content (discrimination, violence, harmful practices, leadership, information technologies) during the reporting period</t>
  </si>
  <si>
    <t>% of women who report that they are more comfortable voicing their opinions (at workplace, in household, in community, depending scale of intervention of the organization).</t>
  </si>
  <si>
    <t>% of women who report a perception of decreased violence/ discrimination/ easier access to work</t>
  </si>
  <si>
    <t>Proportion of women and girls aged 15 years and older subjected to sexual violence in the previous 12 months, by age and place of occurrence</t>
  </si>
  <si>
    <t>Proportion of women in managerial positions</t>
  </si>
  <si>
    <t>Affordable, reliable and modern WASH products and services</t>
  </si>
  <si>
    <t>Hygiene</t>
  </si>
  <si>
    <t xml:space="preserve">Affordable drinking water services </t>
  </si>
  <si>
    <t>Adequate, equitable, safely managed sanitation</t>
  </si>
  <si>
    <t>Sanitation/hygiene related products sold (inc. soap, pads, tampons, cups)</t>
  </si>
  <si>
    <t>Water systems for drinking purpose (water filtering, harvesting, desalination, water efficiency, wastewater treatment, recycling and reuse technologies) along with criteria of availability, accessibility, acceptability and quality (AAAQ) of water</t>
  </si>
  <si>
    <t>Drinking water sold (in m3) with respecting AAAQ minimum standards</t>
  </si>
  <si>
    <t>Improved WASH products and services</t>
  </si>
  <si>
    <t>Number of people that have access to water/ sanitation/ hygiene products and services at adapted price (free, cost reduction, adapted to purchasing power, subsidized, etc. depending on business model of the Social Business)</t>
  </si>
  <si>
    <t>% of beneficiaries who report improved access to drinkable water (including reducing time of collection)</t>
  </si>
  <si>
    <t>% of beneficiaries who declare increased use of sanitation/hygiene products</t>
  </si>
  <si>
    <t>Proportion of population using safely managed drinking water services</t>
  </si>
  <si>
    <t xml:space="preserve">Proportion of population using safely managed sanitation services, including a hand-washing facility with soap and water </t>
  </si>
  <si>
    <t xml:space="preserve">Proportion of wastewater safely treated </t>
  </si>
  <si>
    <t>Level of water stress: freshwater withdrawal as a proportion of available freshwater resources</t>
  </si>
  <si>
    <t>Solar lamps (classification with solar lanterns, pico solutions, solar home systems, etc**)</t>
  </si>
  <si>
    <t>Improved cook stoves (IWA tiers in terms of efficiency per fuel use**)</t>
  </si>
  <si>
    <t>Green mini grid connections</t>
  </si>
  <si>
    <t>Other</t>
  </si>
  <si>
    <t>Sales</t>
  </si>
  <si>
    <t>Renewable electric capacity installed or sold (kWp)</t>
  </si>
  <si>
    <t>Modern Energy</t>
  </si>
  <si>
    <t xml:space="preserve">Reduction in cost compared to status-quo products </t>
  </si>
  <si>
    <t>Partial PI1748 and GOGLA</t>
  </si>
  <si>
    <t xml:space="preserve">Amount of cost savings the client obtains by purchasing a product or service from the organization compared to the average price the client would otherwise pay for status-quo product(s). </t>
  </si>
  <si>
    <t>Amount of additional time, per day, during which beneficiaries have access to fume-free lighting as a result of the product.</t>
  </si>
  <si>
    <t>% of beneficiaries who report improved feeling of safety***</t>
  </si>
  <si>
    <t>% of beneficiaries who report improved standard of living</t>
  </si>
  <si>
    <t>Proportion of population with access to electricity</t>
  </si>
  <si>
    <t xml:space="preserve">Proportion of population with primary reliance on clean fuels and technology </t>
  </si>
  <si>
    <t>Renewable energy share in the total final energy consumption</t>
  </si>
  <si>
    <t>Energy intensity measured in terms of primary energy and GDP</t>
  </si>
  <si>
    <t>*definition: below international poverty line, OR national poverty line OR living in poverty according to national definition</t>
  </si>
  <si>
    <t>**nature of energy services depending on social business:</t>
  </si>
  <si>
    <r>
      <t>·</t>
    </r>
    <r>
      <rPr>
        <sz val="7"/>
        <color indexed="8"/>
        <rFont val="Times New Roman"/>
        <family val="1"/>
      </rPr>
      <t xml:space="preserve">       </t>
    </r>
    <r>
      <rPr>
        <sz val="11"/>
        <color indexed="8"/>
        <rFont val="Calibri"/>
        <family val="2"/>
      </rPr>
      <t>Electricity</t>
    </r>
  </si>
  <si>
    <r>
      <t>·</t>
    </r>
    <r>
      <rPr>
        <sz val="7"/>
        <color indexed="8"/>
        <rFont val="Times New Roman"/>
        <family val="1"/>
      </rPr>
      <t xml:space="preserve">       </t>
    </r>
    <r>
      <rPr>
        <sz val="11"/>
        <color indexed="8"/>
        <rFont val="Calibri"/>
        <family val="2"/>
      </rPr>
      <t>Clean domestic fuel (LPG, pellets, etc.)</t>
    </r>
  </si>
  <si>
    <r>
      <t>·</t>
    </r>
    <r>
      <rPr>
        <sz val="7"/>
        <color indexed="8"/>
        <rFont val="Times New Roman"/>
        <family val="1"/>
      </rPr>
      <t xml:space="preserve">       </t>
    </r>
    <r>
      <rPr>
        <sz val="11"/>
        <color indexed="8"/>
        <rFont val="Calibri"/>
        <family val="2"/>
      </rPr>
      <t>Clean cooking technology</t>
    </r>
  </si>
  <si>
    <t>**Categories of solar access to be defined / Define « modern » energy</t>
  </si>
  <si>
    <t>In some cases, formula can be used, as proposed by international organizations or based on academic studies</t>
  </si>
  <si>
    <t>Examples : solar lamps = Tier 1 ; SHS = Tier 2 ; GMG = Tier 4…</t>
  </si>
  <si>
    <t xml:space="preserve">Amount of renewable energy generated and sold to oﬀ-taker(s) during the reporting period </t>
  </si>
  <si>
    <t>Energy generated for Sale: Renewable</t>
  </si>
  <si>
    <t>Affordable, reliable and modern energy services**</t>
  </si>
  <si>
    <t xml:space="preserve">Net number of new full-time equivalent employees working between the beginning and end of the reporting period </t>
  </si>
  <si>
    <t>Employment</t>
  </si>
  <si>
    <t>Financial services**</t>
  </si>
  <si>
    <t>Formal companies creation</t>
  </si>
  <si>
    <t>Employees</t>
  </si>
  <si>
    <t>% of total employees earning living wage***</t>
  </si>
  <si>
    <t>% of employees accessing social security (total number of people when family members are covered)</t>
  </si>
  <si>
    <t>% of total employees covered by collective bargaining agreements or involved into staff representation (if no agreement)</t>
  </si>
  <si>
    <t>% of total employees covered by Health and Safety policies</t>
  </si>
  <si>
    <t>% of employees with formal jobs</t>
  </si>
  <si>
    <t xml:space="preserve">Total annual contribution to national wealth through taxes </t>
  </si>
  <si>
    <t>% of beneficiaries who report an increase in their business income during period</t>
  </si>
  <si>
    <t xml:space="preserve">Annual growth rate of real GDP per capita </t>
  </si>
  <si>
    <t xml:space="preserve">Annual growth rate of real GDP per employed person </t>
  </si>
  <si>
    <t xml:space="preserve">Proportion of informal employment in non-agriculture employment, by sex </t>
  </si>
  <si>
    <t>Average hourly earnings of female and male employees, by occupation, age and persons with disabilities</t>
  </si>
  <si>
    <t>Unemployment rate, by sex, age and persons with disabilities</t>
  </si>
  <si>
    <t>Proportion of youth (aged 15-24 years) not in education, employment or training</t>
  </si>
  <si>
    <t>Proportion and number of children aged 5-17 years engaged in child labour</t>
  </si>
  <si>
    <t>Frequency rates of fatal and non-fatal occupational injuries</t>
  </si>
  <si>
    <t xml:space="preserve">Increase in national compliance of labour rights (freedom of association and collective bargaining) based on International Labour Organization (ILO) textual sources and national legislation, by sex and migrant status </t>
  </si>
  <si>
    <t>Proportion of adults (15 years and older) with an account at a bank or other financial institution or with a mobile-money-service provider</t>
  </si>
  <si>
    <t>*definition: below international poverty line, OR national poverty line OR living in poverty according to national definition)</t>
  </si>
  <si>
    <t>** You can use additional segmentations:</t>
  </si>
  <si>
    <t>Use a multiple of market wage for entry positions</t>
  </si>
  <si>
    <t>Entry level salary</t>
  </si>
  <si>
    <t>Healthcare</t>
  </si>
  <si>
    <t>Insurance, financial services, financial literacy</t>
  </si>
  <si>
    <t>*** Definition Living Wage :  minimum income necessary for a worker to meet basic needs, defined at the minimum as housing, clothing and nutrition. Differs from the minimum wage (the lowest remuneration that employers may legally pay to workers), because the minimum wage is set by law and is not necessarily a living wage.</t>
  </si>
  <si>
    <t>http://www.ilo.org/travail/whatwedo/publications/WCMS_162117/lang--en/index.htm</t>
  </si>
  <si>
    <t>*** Définition du salaire décent : Il s'agit du salaire minimum pour couvrir les besoins essentiels de l'employé, définis, au minimum, comme le loyer, les vêtements et l'alimentation. Ce salaire n'est pas le même que le "salaire minimum" (seuil de rémunération minimum devant légalement être payé par tout employeur à un salarié), dont le montant est défini par la loi et qui ne suffit pas nécessairement à assurer la subsistance.</t>
  </si>
  <si>
    <t xml:space="preserve">Number of new businesses created as a result of investments made by the organization during the reporting period </t>
  </si>
  <si>
    <t xml:space="preserve">New Businesses Created: Total </t>
  </si>
  <si>
    <t xml:space="preserve">Ratio that compares the additional average wage paid to employees of the organization, to the average wage paid for a similar job in a similar industry/sector in the local market, at the end of the reporting period. </t>
  </si>
  <si>
    <t xml:space="preserve">Wage Premium </t>
  </si>
  <si>
    <t xml:space="preserve">Percentage of a full-time employee's healthcare premium that is covered. This should be based on benefits available to full-time employees as of the end of the reporting period. </t>
  </si>
  <si>
    <t xml:space="preserve">Healthcare Benefits Premium Covered </t>
  </si>
  <si>
    <t>Indicators related to accessibility</t>
  </si>
  <si>
    <t>Indicators related to affordability</t>
  </si>
  <si>
    <t>Indicators on observed changes</t>
  </si>
  <si>
    <t>Financial services</t>
  </si>
  <si>
    <t>Internet and telecommunication</t>
  </si>
  <si>
    <t>Local transportation</t>
  </si>
  <si>
    <t>Other (adapted to SB)</t>
  </si>
  <si>
    <t>Quantity of modern, sustainable, quality infrastructure and factories built or renovated</t>
  </si>
  <si>
    <t>Number of SMEs* with access to loans, insurance, savings</t>
  </si>
  <si>
    <t>Quantity of infrastructure in rural areas</t>
  </si>
  <si>
    <t>% of beneficiaries who report an easier access to infrastructure (easier capacity to move/ easier access to information, etc.)</t>
  </si>
  <si>
    <t>% of SME* that report easier access to loans/ improved assets or income due to easier access to local infrastructure</t>
  </si>
  <si>
    <t xml:space="preserve">Proportion of the rural population who live within 2 km of an all-season road </t>
  </si>
  <si>
    <t>Proportion of small-scale industries with a loan or line of credit</t>
  </si>
  <si>
    <t>Proportion of population covered by a mobile network, by technology</t>
  </si>
  <si>
    <t>* IFC defines SMEs as registered businesses with less than 300 employees</t>
  </si>
  <si>
    <t>You can use the following segmentations:</t>
  </si>
  <si>
    <r>
      <t>·</t>
    </r>
    <r>
      <rPr>
        <sz val="7"/>
        <color indexed="8"/>
        <rFont val="Times New Roman"/>
        <family val="1"/>
      </rPr>
      <t xml:space="preserve">       </t>
    </r>
    <r>
      <rPr>
        <sz val="11"/>
        <color indexed="8"/>
        <rFont val="Calibri"/>
        <family val="2"/>
      </rPr>
      <t>Number of SMEs provided with loans</t>
    </r>
  </si>
  <si>
    <r>
      <t>·</t>
    </r>
    <r>
      <rPr>
        <sz val="7"/>
        <color indexed="8"/>
        <rFont val="Times New Roman"/>
        <family val="1"/>
      </rPr>
      <t xml:space="preserve">       </t>
    </r>
    <r>
      <rPr>
        <sz val="11"/>
        <color indexed="8"/>
        <rFont val="Calibri"/>
        <family val="2"/>
      </rPr>
      <t>Number of SMEs with savings account</t>
    </r>
  </si>
  <si>
    <r>
      <t>·</t>
    </r>
    <r>
      <rPr>
        <sz val="7"/>
        <color indexed="8"/>
        <rFont val="Times New Roman"/>
        <family val="1"/>
      </rPr>
      <t xml:space="preserve">       </t>
    </r>
    <r>
      <rPr>
        <sz val="11"/>
        <color indexed="8"/>
        <rFont val="Calibri"/>
        <family val="2"/>
      </rPr>
      <t>Number of SME accessing business development services</t>
    </r>
  </si>
  <si>
    <t xml:space="preserve">Number of SME accessing work insurance </t>
  </si>
  <si>
    <t>Internet connections</t>
  </si>
  <si>
    <t xml:space="preserve">Loans for SMEs: </t>
  </si>
  <si>
    <t>Access to basic services</t>
  </si>
  <si>
    <t>Number of suppliers and distributors with minorities in leadership position</t>
  </si>
  <si>
    <t xml:space="preserve">Number of excluded population by position </t>
  </si>
  <si>
    <t>Geographic exclusion</t>
  </si>
  <si>
    <t>Empowerment of excluded people</t>
  </si>
  <si>
    <t>Civic rights</t>
  </si>
  <si>
    <t>Equal opportunities</t>
  </si>
  <si>
    <t xml:space="preserve">Social and political inclusion </t>
  </si>
  <si>
    <t>Market information</t>
  </si>
  <si>
    <t>Bottom 40% of the population</t>
  </si>
  <si>
    <t>Transaction costs for remittances (when applicable)</t>
  </si>
  <si>
    <t>Number of complaints registered during the reporting period</t>
  </si>
  <si>
    <t>Income</t>
  </si>
  <si>
    <t>% of beneficiaries from excluded groups (and in particular bottom 40% of the population) who report an increase in their income [in past year/s]</t>
  </si>
  <si>
    <t>% of beneficiaries who report having personally felt discriminated against or harassed within the previous 12 months on the basis of a ground of discrimination prohibited under international human rights law</t>
  </si>
  <si>
    <t xml:space="preserve">Growth rates of household expenditure or income per capita among the bottom 40 per cent of the population and the total population </t>
  </si>
  <si>
    <t>Proportion of people living below 50 per cent of median income, by age, sex and persons with disabilities</t>
  </si>
  <si>
    <t>Proportion of the population reporting having personally felt discriminated against or harassed within the previous 12 months on the basis of a ground of discrimination prohibited under international human rights law</t>
  </si>
  <si>
    <t>Remittance costs as a proportion of the amount remitted</t>
  </si>
  <si>
    <t xml:space="preserve">Number of complaints registered by clients of the reporting organization during the reporting period </t>
  </si>
  <si>
    <t>Number of Complaints Registered</t>
  </si>
  <si>
    <t>Adequate, safe and affordable housing</t>
  </si>
  <si>
    <t xml:space="preserve">Safe, affordable, accessible and sustainable transport systems </t>
  </si>
  <si>
    <t>Access to hygienic sanitation</t>
  </si>
  <si>
    <t>Waste management service</t>
  </si>
  <si>
    <t>Adequate, safe and affordable houses</t>
  </si>
  <si>
    <t>Safe, affordable, accessible and sustainable public transport</t>
  </si>
  <si>
    <t>Municipal and household waste</t>
  </si>
  <si>
    <t>Safe, inclusive and accessible public space</t>
  </si>
  <si>
    <t>Sorting of waste</t>
  </si>
  <si>
    <t>Quantity of public transport systems that were developed during the reporting period</t>
  </si>
  <si>
    <t>Quantity of public green areas that was created during the reporting period</t>
  </si>
  <si>
    <t>% of beneficiaries who report that their housing condition has improved</t>
  </si>
  <si>
    <t>% of beneficiaries who report that their transport condition has improved</t>
  </si>
  <si>
    <t>% of beneficiaries who report reduced costs or improve incomes due to improved infrastructures (infrastructure depending on SB social intent)</t>
  </si>
  <si>
    <t xml:space="preserve">Proportion of urban population living in slums, informal settlements or inadequate housing </t>
  </si>
  <si>
    <t>Proportion of population that has convenient access to public transport, by sex, age and persons with disabilities</t>
  </si>
  <si>
    <t xml:space="preserve">Proportion of urban solid waste regularly collected and with adequate final discharge out of total urban solid waste generated, by cities </t>
  </si>
  <si>
    <t>Annual mean levels of fine particulate matter (e.g. PM2.5 and PM10) in cities (population weighted)</t>
  </si>
  <si>
    <t>Average share of the built-up area of cities that is open space for public use for all, by sex, age and persons with disabilities</t>
  </si>
  <si>
    <t>11.7.1</t>
  </si>
  <si>
    <t>SDG11-F5</t>
  </si>
  <si>
    <t>** You can specify whether composted, incinerated, landfilled, recycled/reused, other</t>
  </si>
  <si>
    <t xml:space="preserve">Number of housing units constructed by the organization during the reporting period </t>
  </si>
  <si>
    <t xml:space="preserve">Number of Housing Units Constructed </t>
  </si>
  <si>
    <t xml:space="preserve">Waste Disposed: Total </t>
  </si>
  <si>
    <t>Number of individuals who received group-based training from the organization during the reporting period</t>
  </si>
  <si>
    <t xml:space="preserve">Individuals Trained: Group-Based Training </t>
  </si>
  <si>
    <t>Amount of waste disposed by the organization during the reporting period.**</t>
  </si>
  <si>
    <r>
      <t>Resource-efficient products or services*:</t>
    </r>
    <r>
      <rPr>
        <sz val="11"/>
        <color indexed="8"/>
        <rFont val="Calibri"/>
        <family val="2"/>
      </rPr>
      <t xml:space="preserve"> </t>
    </r>
  </si>
  <si>
    <t>Water quality preservation</t>
  </si>
  <si>
    <t>Sustainable tourism**</t>
  </si>
  <si>
    <t>Education to sustainable development</t>
  </si>
  <si>
    <t>Number of suppliers with responsible policies</t>
  </si>
  <si>
    <t>Responsible production***</t>
  </si>
  <si>
    <t>Resource efficient systems/products***</t>
  </si>
  <si>
    <t>Sustainable tourism****</t>
  </si>
  <si>
    <t>Quantity of infrastructures built</t>
  </si>
  <si>
    <t>Quantité d’infrastructures construites</t>
  </si>
  <si>
    <t>Greenhouse gases</t>
  </si>
  <si>
    <t>Water</t>
  </si>
  <si>
    <t>Waste recycled</t>
  </si>
  <si>
    <t>Waste production, inc. food</t>
  </si>
  <si>
    <t>Efficient products and services</t>
  </si>
  <si>
    <t>Water savings</t>
  </si>
  <si>
    <t>Food</t>
  </si>
  <si>
    <t>Costs reduction</t>
  </si>
  <si>
    <t>Reduction in food loss made possible (storage, production, sale, consumption)</t>
  </si>
  <si>
    <t>Reduction in production costs due to reduced input materials and recycling/reuse</t>
  </si>
  <si>
    <t xml:space="preserve">% of beneficiaries who acknowledge having a more sustainable consumption </t>
  </si>
  <si>
    <t>Material footprint, material footprint per capita, and material footprint per GDP</t>
  </si>
  <si>
    <t>Global food loss index, measuring the total losses of ag. commodities from the production to the retail level</t>
  </si>
  <si>
    <t xml:space="preserve">Hazardous waste generated per capita and proportion of hazardous waste treated, by type of treatment </t>
  </si>
  <si>
    <t>National recycling rate, tons of material recycled</t>
  </si>
  <si>
    <t>Extent to which (i) global citizenship education and (ii) education for sustainable development (including climate change education) are mainstreamed in (a) national education policies; (b) curricula; (c) teacher education; and (d) student assessment</t>
  </si>
  <si>
    <t xml:space="preserve">Number of sustainable tourism strategies or policies and implemented action plans with agreed monitoring and evaluation tools </t>
  </si>
  <si>
    <t>**Number of tourists accessing sustainable tourism infrastructures or booking sustainable tourism products or numbers of tourism accommodation with int. eco-label</t>
  </si>
  <si>
    <t>* such as modern cookstoves, modern fuels, irrigation systems</t>
  </si>
  <si>
    <t>*** such as Fairtrade, organic</t>
  </si>
  <si>
    <t>**** such as ecolodges</t>
  </si>
  <si>
    <t>Amount of the product/service sold by the organization as certified during the reporting period</t>
  </si>
  <si>
    <t xml:space="preserve">Units/Volume Sold: Certified </t>
  </si>
  <si>
    <t>PI7289</t>
  </si>
  <si>
    <t xml:space="preserve">Quantité de produits/services certifiés vendus par l’organisation au cours de l’année fiscale </t>
  </si>
  <si>
    <t xml:space="preserve">Unités/Quantité vendue(s) : Certifié </t>
  </si>
  <si>
    <t xml:space="preserve">Units/Volume Purchased from Supplier Organizations: Local </t>
  </si>
  <si>
    <t>Units/volume purchased from organizations that sold to the reporting organization during the reporting period</t>
  </si>
  <si>
    <t xml:space="preserve">Units/Volume Purchased from Supplier Organizations: Certified </t>
  </si>
  <si>
    <t xml:space="preserve">Toxic Materials </t>
  </si>
  <si>
    <t>Amount of toxic materials used in the organization's manufacturing processes during the reporting period</t>
  </si>
  <si>
    <t>Amount of greenhouse gases (GHG) emitted through the organization's operations during the reporting period. This should include GHG emissions from direct and indirect sources</t>
  </si>
  <si>
    <t>Greenhouse Gas Emissions: Total</t>
  </si>
  <si>
    <t>Volume of water used for the organization's operations during the reporting period</t>
  </si>
  <si>
    <t xml:space="preserve">Water Used: Total </t>
  </si>
  <si>
    <t xml:space="preserve">Amount of waste disposed by the organization through reuse and recycling during the reporting period. </t>
  </si>
  <si>
    <t xml:space="preserve">Waste Disposed: Recycled/Reused </t>
  </si>
  <si>
    <t xml:space="preserve">Amount of waste reduced by the organization during the reporting period through programs for substitution, recycling, or recovery </t>
  </si>
  <si>
    <t xml:space="preserve">Waste Reduced </t>
  </si>
  <si>
    <t xml:space="preserve">Water Savings from Services Sold </t>
  </si>
  <si>
    <t xml:space="preserve">Volume of water savings during the reporting period due to the organization's services sold. </t>
  </si>
  <si>
    <t xml:space="preserve">Sourced locally </t>
  </si>
  <si>
    <t>Certified</t>
  </si>
  <si>
    <r>
      <t>R</t>
    </r>
    <r>
      <rPr>
        <sz val="11"/>
        <color indexed="8"/>
        <rFont val="Calibri"/>
        <family val="2"/>
      </rPr>
      <t>ecycled</t>
    </r>
  </si>
  <si>
    <t>Climate change impact mitigation</t>
  </si>
  <si>
    <t>Infrastructure that is more resilient to climate-related hazards*</t>
  </si>
  <si>
    <r>
      <t>Climate risk insurance:</t>
    </r>
    <r>
      <rPr>
        <sz val="11"/>
        <color indexed="8"/>
        <rFont val="Calibri"/>
        <family val="2"/>
      </rPr>
      <t xml:space="preserve"> </t>
    </r>
  </si>
  <si>
    <t>Number of people with access to infrastructures that they can use or are using to mitigate effects of climate change (depending on social business nature)</t>
  </si>
  <si>
    <t xml:space="preserve">Flood / wind - resilient floor space </t>
  </si>
  <si>
    <t>Rain scarcity</t>
  </si>
  <si>
    <t>Weather forecast</t>
  </si>
  <si>
    <r>
      <t>Water storage capacity (in m</t>
    </r>
    <r>
      <rPr>
        <vertAlign val="superscript"/>
        <sz val="11"/>
        <color indexed="8"/>
        <rFont val="Calibri"/>
        <family val="2"/>
      </rPr>
      <t>3</t>
    </r>
    <r>
      <rPr>
        <sz val="11"/>
        <color indexed="8"/>
        <rFont val="Calibri"/>
        <family val="2"/>
      </rPr>
      <t>)</t>
    </r>
  </si>
  <si>
    <t>Number of people gaining access to information and appropriate channels related to weather forecast </t>
  </si>
  <si>
    <t>Surface of land that has been restored or protected</t>
  </si>
  <si>
    <t>Superficie des terres restaurées ou protégées</t>
  </si>
  <si>
    <t>with capacities to reduce desertification speed and sea level rising (such green barriers, mangroves)</t>
  </si>
  <si>
    <t>with capacities to reduce impacts of flooding (such as improved irrigation or drainage)</t>
  </si>
  <si>
    <t>% of beneficiaries who report a reduced feeling of danger in cases of disasters related to climate change</t>
  </si>
  <si>
    <t>% of beneficiaries who report feeling empowered at anticipating a coming disaster related to climate change</t>
  </si>
  <si>
    <t xml:space="preserve">% of beneficiaries with reduced water stress </t>
  </si>
  <si>
    <t>Number of deaths, missing persons and persons affected by disaster per 100,000 people</t>
  </si>
  <si>
    <t xml:space="preserve">Number of countries that have integrated mitigation, adaptation, impact reduction and early warning into primary, secondary and tertiary curricula </t>
  </si>
  <si>
    <t>Number of countries that have communicated the strengthening of institutional, systemic and individual capacity-building to implement adaptation, mitigation and technology transfer, and development actions</t>
  </si>
  <si>
    <t xml:space="preserve">Mobilized amount of United States dollars per year starting in 2020 accountable towards the $100 billion commitment </t>
  </si>
  <si>
    <t>*irrigation for farmers, water storage capacities, flood or wind-resilient houses, etc.</t>
  </si>
  <si>
    <t>Certified products</t>
  </si>
  <si>
    <t>Smallholders</t>
  </si>
  <si>
    <t>% of small scale artisanal fisher who report improvement of marine resources.</t>
  </si>
  <si>
    <t>% of small scale artisanal fisher who report an increase in their business income during period</t>
  </si>
  <si>
    <t xml:space="preserve">Index of coastal eutrophication and floating plastic debris density </t>
  </si>
  <si>
    <t xml:space="preserve">Proportion of national exclusive economic zones managed using ecosystem-based approaches </t>
  </si>
  <si>
    <t>Proportion of fish stocks within biologically sustainable levels</t>
  </si>
  <si>
    <t xml:space="preserve">Coverage of protected areas in relation to marine areas </t>
  </si>
  <si>
    <t xml:space="preserve">Sustainable fisheries as a percentage of GDP in small island developing States, least developed countries and all countries </t>
  </si>
  <si>
    <t>Progress by countries in the degree of application of a legal / regulatory / policy / institutional framework which recognizes and protects access rights for small-scale fisheries</t>
  </si>
  <si>
    <t>*IRIS indicators related to organisations rather that individuals can also be used :</t>
  </si>
  <si>
    <t xml:space="preserve">PI6652: Units/Volume Purchased from Supplier Organizations: Certified  </t>
  </si>
  <si>
    <t>PI5473: Units/Volume Purchased from Supplier Organizations: SME</t>
  </si>
  <si>
    <t xml:space="preserve">Supplier Individuals: Smallholder </t>
  </si>
  <si>
    <t xml:space="preserve">Units/Volume Purchased from Supplier Individuals: Certified </t>
  </si>
  <si>
    <t xml:space="preserve">Units/Volume Purchased from Supplier Individuals: Smallholder </t>
  </si>
  <si>
    <t xml:space="preserve">Length of Coastline Present </t>
  </si>
  <si>
    <t xml:space="preserve">Number of smallholder farmers who sold to the organization during the reporting period. </t>
  </si>
  <si>
    <t xml:space="preserve">Certified units/volume purchased from individuals who sold to the reporting organization during the reporting period. </t>
  </si>
  <si>
    <t>Units/volume purchased from smallholder farmers who sold to the organization during the reporting period</t>
  </si>
  <si>
    <t>Length of marine or freshwater coastline present during the reporting period on protected land, land under sustainable stewardship, or land under sustainable cultivation</t>
  </si>
  <si>
    <t>Terrestrial, freshwater and mountain sites important for biodiversity</t>
  </si>
  <si>
    <t>Superficy of lands with improved biodiversity</t>
  </si>
  <si>
    <t xml:space="preserve">% of direct beneficiaries or people living in neighbour areas who perceive a reduction in deforestation and forest degradation rates </t>
  </si>
  <si>
    <t xml:space="preserve">Forest area as a proportion of total land area </t>
  </si>
  <si>
    <t xml:space="preserve">Proportion of important sites for terrestrial and freshwater biodiversity that are covered by protected areas, by ecosystem type </t>
  </si>
  <si>
    <t xml:space="preserve">Progress towards sustainable forest management </t>
  </si>
  <si>
    <t xml:space="preserve">Proportion of land that is degraded over total land area </t>
  </si>
  <si>
    <t xml:space="preserve">Coverage by protected areas of important sites for mountain biodiversity </t>
  </si>
  <si>
    <t xml:space="preserve">Mountain Green Cover Index </t>
  </si>
  <si>
    <t xml:space="preserve">Red List Index </t>
  </si>
  <si>
    <t>Fishermen</t>
  </si>
  <si>
    <t>Native trees</t>
  </si>
  <si>
    <t>Measure of biodiversity (and tracking improvement over time)</t>
  </si>
  <si>
    <t>Area of Land Reforested</t>
  </si>
  <si>
    <t>Area of land that has been reforested by the organization during the reporting period</t>
  </si>
  <si>
    <t xml:space="preserve">Area of land on which native species of trees were planted by the organization during the reporting period. </t>
  </si>
  <si>
    <t xml:space="preserve">Area of Trees Planted: Native Species </t>
  </si>
  <si>
    <t xml:space="preserve">Protected Land Area: Total </t>
  </si>
  <si>
    <t xml:space="preserve">Area of land with a protected land status as of the end of reporting period. </t>
  </si>
  <si>
    <t xml:space="preserve">Land Directly Controlled: Sustainably Managed </t>
  </si>
  <si>
    <t>Access to justice (advocates)</t>
  </si>
  <si>
    <t>Number of people benefiting from protection (women violence, children trafficking)</t>
  </si>
  <si>
    <t>violence</t>
  </si>
  <si>
    <t>child labor</t>
  </si>
  <si>
    <t xml:space="preserve">child abuse </t>
  </si>
  <si>
    <t>child trafficking</t>
  </si>
  <si>
    <t>corruption</t>
  </si>
  <si>
    <t>discrimination</t>
  </si>
  <si>
    <t>Number of substantiated complaints received by the organisation</t>
  </si>
  <si>
    <t>Lawyers</t>
  </si>
  <si>
    <t>Reduction in percentage of projects, suppliers and clients that present a significant exposure to corruption and other significant risks</t>
  </si>
  <si>
    <t>% of beneficiaries who report having personally felt discriminated against or harassed on the basis of a discrimination [gender, race, age, etc. depending on the focus of the SB]</t>
  </si>
  <si>
    <t>% of women who report feeling safer in the area where they live</t>
  </si>
  <si>
    <t>% of beneficiaries who report feeling that they have better access to justice</t>
  </si>
  <si>
    <t xml:space="preserve">Proportion of population subjected to physical, psychological or sexual violence in the previous 12 months </t>
  </si>
  <si>
    <t>Proportion of population that feel safe walking alone around the area they live</t>
  </si>
  <si>
    <t>Proportion of victims of violence in the previous 12 months who reported their victimization to competent authorities or other officially recognized conflict resolution mechanisms</t>
  </si>
  <si>
    <t>Proportion of population reporting having personally felt discriminated against or harassed in the previous 12 months on the basis of a ground of discrimination prohibited under international human rights law</t>
  </si>
  <si>
    <t>*Can include staff</t>
  </si>
  <si>
    <t>breaches of customer privacy and losses of customer data</t>
  </si>
  <si>
    <t>environmental impacts</t>
  </si>
  <si>
    <t>human rights impacts</t>
  </si>
  <si>
    <t>impacts on society</t>
  </si>
  <si>
    <t>labour practices</t>
  </si>
  <si>
    <t>violence against women</t>
  </si>
  <si>
    <t>unequal access to justice</t>
  </si>
  <si>
    <t>Stakeholders engagement</t>
  </si>
  <si>
    <t>HR policies</t>
  </si>
  <si>
    <t>Ethical principles</t>
  </si>
  <si>
    <t>Benefits</t>
  </si>
  <si>
    <t>Environment</t>
  </si>
  <si>
    <t>Partnerships</t>
  </si>
  <si>
    <t xml:space="preserve">Éliminer la pauvreté sous toutes ses formes et partout dans le monde </t>
  </si>
  <si>
    <t>Éliminer la faim, assurer la sécurité alimentaire, améliorer la nutrition et promouvoir l’agriculture durable</t>
  </si>
  <si>
    <t>ODD1</t>
  </si>
  <si>
    <t>ODD2</t>
  </si>
  <si>
    <t>ODD3</t>
  </si>
  <si>
    <t>ODD4</t>
  </si>
  <si>
    <t>ODD5</t>
  </si>
  <si>
    <t>ODD6</t>
  </si>
  <si>
    <t>ODD7</t>
  </si>
  <si>
    <t>ODD8</t>
  </si>
  <si>
    <t>ODD9</t>
  </si>
  <si>
    <t>ODD10</t>
  </si>
  <si>
    <t>ODD11</t>
  </si>
  <si>
    <t>ODD12</t>
  </si>
  <si>
    <t>ODD13</t>
  </si>
  <si>
    <t>ODD14</t>
  </si>
  <si>
    <t>ODD15</t>
  </si>
  <si>
    <t>ODD16</t>
  </si>
  <si>
    <t>Permettre à tous de vivre en bonne santé et promouvoir le bien-être de tous à tout âge</t>
  </si>
  <si>
    <t xml:space="preserve">Objectif 4 : Éducation de qualité
</t>
  </si>
  <si>
    <t>Assurer à tous une éducation équitable, inclusive et de qualité et des possibilités d’apprentissage tout au long de la vie</t>
  </si>
  <si>
    <t xml:space="preserve">Objectif 5 : Égalité entre les femmes et les hommes
</t>
  </si>
  <si>
    <t>Parvenir à l’égalité des sexes et autonomiser toutes les femmes et les filles</t>
  </si>
  <si>
    <t xml:space="preserve">Objectif 6 : Gestion durable de l'eau pour tous
</t>
  </si>
  <si>
    <t>Garantir l’accès de tous à des services d’alimentation en eau et d’assainissement gérés de façon durable</t>
  </si>
  <si>
    <t>Garantir l’accès de tous à des services énergétiques fiables, durables et modernes, à un coût abordable</t>
  </si>
  <si>
    <t>Promouvoir une croissance économique soutenue, partagée et durable, le plein emploi productif et un travail décent pour tous</t>
  </si>
  <si>
    <t>Bâtir une infrastructure résiliente, promouvoir une industrialisation durable qui profite à tous et encourager l’innovation</t>
  </si>
  <si>
    <t>Réduire les inégalités dans les pays et d’un pays à l’autre</t>
  </si>
  <si>
    <t>Faire en sorte que les villes et les établissements humains soient ouverts à tous, sûrs, résilients et durables</t>
  </si>
  <si>
    <t xml:space="preserve"> Établir des modes de consommation et de production durables</t>
  </si>
  <si>
    <t xml:space="preserve">Objectif 13 : Lutte contre les changements climatiques
</t>
  </si>
  <si>
    <t xml:space="preserve">Prendre d’urgence des mesures pour lutter contre les changements climatiques et leurs répercussions </t>
  </si>
  <si>
    <t>Conserver et exploiter de manière durable les océans, les mers et les ressources marines aux fins du développement durable</t>
  </si>
  <si>
    <t>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</si>
  <si>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 xml:space="preserve">Promouvoir l’avènement de sociétés pacifiques et inclusives aux fins du développement durable, assurer l’accès de tous à la justice et mettre en place, à tous les niveaux, des institutions efficaces, responsables et ouvertes à tous </t>
  </si>
  <si>
    <t>End poverty in all its forms everywhere</t>
  </si>
  <si>
    <t>Goal 1: No Poverty</t>
  </si>
  <si>
    <t>Goal 2: Zero Hunger</t>
  </si>
  <si>
    <t>Goal 3: Good Health and Well-Being for People</t>
  </si>
  <si>
    <t>Goal 4: Quality Education</t>
  </si>
  <si>
    <t>Goal 5: Gender Equality</t>
  </si>
  <si>
    <t>Goal 6: Clean Water and Sanitation</t>
  </si>
  <si>
    <t>Goal 7: Affordable and Clean Energy</t>
  </si>
  <si>
    <t>Goal 8: Decent Work and Economic Growth</t>
  </si>
  <si>
    <t>Goal 9: Industry, Innovation, and Infrastructure</t>
  </si>
  <si>
    <t>Goal 10: Reducing Inequalities</t>
  </si>
  <si>
    <t>Goal 12: Responsible Consumption and Production</t>
  </si>
  <si>
    <t>Goal 13: Climate Action</t>
  </si>
  <si>
    <t>Goal 11: Sustainable Cities and Communities</t>
  </si>
  <si>
    <t>Goal 14: Life Below Water</t>
  </si>
  <si>
    <t>Goal 15: Life on Land</t>
  </si>
  <si>
    <t>Goal 16: Peace, Justice and Strong Institutions</t>
  </si>
  <si>
    <t>End hunger, achieve food security and improved nutrition and promote sustainable agriculture</t>
  </si>
  <si>
    <t>Ensure healthy lives and promote well-being for all at all ages</t>
  </si>
  <si>
    <t>Ensure inclusive and equitable quality education and promote lifelong learning opportunities for all</t>
  </si>
  <si>
    <t>Achieve gender equality and empower all women and girls</t>
  </si>
  <si>
    <t>Ensure availability and sustainable management of water and sanitation for all</t>
  </si>
  <si>
    <t>Ensure access to affordable, reliable, sustainable and modern energy for all</t>
  </si>
  <si>
    <t>Promote sustained, inclusive and sustainable economic growth, full, and productive employment and decent work for all</t>
  </si>
  <si>
    <t>Build resilient infrastructure, promote inclusive and sustainable industrialization and foster innovation</t>
  </si>
  <si>
    <t>Reduce inequality within and among countries</t>
  </si>
  <si>
    <t>Make cities and human settlements inclusive, safe, resilient and sustainable</t>
  </si>
  <si>
    <t>Ensure sustainable consumption and production patterns</t>
  </si>
  <si>
    <t>Take urgent action to combat climate change and its impacts</t>
  </si>
  <si>
    <t>Conserve and sustainably use the oceans, seas and marine resources for sustainable development</t>
  </si>
  <si>
    <t>Protect, restore and promote sustainable use of terrestrial ecosystems, sustainably manage forests, combat desertification, and halt and reverse land degradation and halt biodiversity loss</t>
  </si>
  <si>
    <t>Promote peaceful and inclusive societies for sustainable development, provide access to justice for all and build effective, accountable and inclusive institutions at all levels</t>
  </si>
  <si>
    <t>Objectif 10 : Réduction des inégalités</t>
  </si>
  <si>
    <t>Objectif 11 : Villes et communautés durables</t>
  </si>
  <si>
    <t>Proportion moyenne de la surface urbaine construite consacrée à des espaces publics, par sexe, âge et situation au regard du handicap</t>
  </si>
  <si>
    <t>List of complementary modality indicators relevant for SDGs</t>
  </si>
  <si>
    <t>CSR dimension</t>
  </si>
  <si>
    <t>Indicators related to CSR</t>
  </si>
  <si>
    <t>SDG</t>
  </si>
  <si>
    <t>SDG framework</t>
  </si>
  <si>
    <t>Merci de vous reférer à nos indicateurs optionnels de modalité en cliquant ici :</t>
  </si>
  <si>
    <t>Please refer to our modalities indicators by following this link (optionnal):</t>
  </si>
  <si>
    <t>This list builds on the latest work in progress: Global Compact, UNPRI, IRIS, initiative of Dutch institutional investors, SPTF, HIPSO, CSAF, etc. CERISE has compiled over 900 indicators from these private sector standards built around the 169 Targets associated with the SDGs. Targets that are not suitable for corporate action have been removed, which has reduced the framework to 73 targets that we believe social enterprises can contribute to effectively.</t>
  </si>
  <si>
    <t>A - Portée globale (personne)</t>
  </si>
  <si>
    <t>Indicateurs de suivi de la facilité d’accès à la population cible / des efforts pour la toucher</t>
  </si>
  <si>
    <t xml:space="preserve">Indicateurs relatif au prix </t>
  </si>
  <si>
    <t xml:space="preserve">Indicateurs relatifs aux changements observés </t>
  </si>
  <si>
    <t>SDG2-E1</t>
  </si>
  <si>
    <t>SDG2-E2</t>
  </si>
  <si>
    <t>SDG2-E3</t>
  </si>
  <si>
    <t>Nombre de personnes uniques clientes en zone rurale….</t>
  </si>
  <si>
    <t>Number of unique rural individuals who were clients…</t>
  </si>
  <si>
    <t>Number of unique individuals in rural area….</t>
  </si>
  <si>
    <t>Nombre de personnes uniques en zone rurale…</t>
  </si>
  <si>
    <t>partial: PI3687</t>
  </si>
  <si>
    <t>Nombre net de nouveaux employés […] en zone rurale</t>
  </si>
  <si>
    <t xml:space="preserve">Net number of new full-time equivalent employees […] in rural areas </t>
  </si>
  <si>
    <t>List of microeconomic indicators on Sustainable Development Goals to guide mission-driven organisations and impact investors in monitoring their contributions</t>
  </si>
  <si>
    <t>10.1 : D’ici à 2030, faire en sorte, au moyen d’améliorations progressives, que les revenus des personnes parmi les 40 % les plus pauvres de la populationaugmentent plus rapidement que le revenu moyen national, et ce de manière durable</t>
  </si>
  <si>
    <t>10.3 : Assurer l’égalité des chances et réduire l’inégalité des résultats, notamment en éliminant les lois, politiques et pratiques discriminatoires et en promouvant l’adoption de lois, politiques et mesures</t>
  </si>
  <si>
    <t xml:space="preserve">Area of land directly controlled by the organization and under sustainable cultivation or sustainable stewardship. Report directly controlled land area sustainably managed during the reporting period. </t>
  </si>
  <si>
    <t>cerise@cerise-spm.org</t>
  </si>
  <si>
    <t>SDG2-E4</t>
  </si>
  <si>
    <t>SDG2-E5</t>
  </si>
  <si>
    <t>SDG2-E6</t>
  </si>
  <si>
    <t>SDG2-F1</t>
  </si>
  <si>
    <t>SDG2-F2</t>
  </si>
  <si>
    <t>SDG2-F3</t>
  </si>
  <si>
    <t>SDG2-F4</t>
  </si>
  <si>
    <t>D - Satisfaction</t>
  </si>
  <si>
    <t>SDG2-D1</t>
  </si>
  <si>
    <t>SDG2-D2</t>
  </si>
  <si>
    <t>SDG2-D3</t>
  </si>
  <si>
    <t>Price-performance ratio</t>
  </si>
  <si>
    <t>Net Promoter Score</t>
  </si>
  <si>
    <t>Effort Rate</t>
  </si>
  <si>
    <t>Ratio Prix-performance</t>
  </si>
  <si>
    <t>Taux d'effort</t>
  </si>
  <si>
    <t>Forests</t>
  </si>
  <si>
    <t>Wet area</t>
  </si>
  <si>
    <t>Mountains</t>
  </si>
  <si>
    <t>Arid areas</t>
  </si>
  <si>
    <t>SDG13-E1</t>
  </si>
  <si>
    <t>SDG13-E2</t>
  </si>
  <si>
    <t>SDG13-E3</t>
  </si>
  <si>
    <t>SDG1-D1</t>
  </si>
  <si>
    <t>SDG1-D2</t>
  </si>
  <si>
    <t>SDG1-D3</t>
  </si>
  <si>
    <t>SDG3-D1</t>
  </si>
  <si>
    <t>SDG3-D2</t>
  </si>
  <si>
    <t>SDG3-D3</t>
  </si>
  <si>
    <t>SDG4-D1</t>
  </si>
  <si>
    <t>SDG4-D2</t>
  </si>
  <si>
    <t>SDG4-D3</t>
  </si>
  <si>
    <t>SDG5-D1</t>
  </si>
  <si>
    <t>SDG5-D2</t>
  </si>
  <si>
    <t>SDG5-D3</t>
  </si>
  <si>
    <t>SDG6-D1</t>
  </si>
  <si>
    <t>SDG6-D2</t>
  </si>
  <si>
    <t>SDG6-D3</t>
  </si>
  <si>
    <t>SDG7-D1</t>
  </si>
  <si>
    <t>SDG8-D2</t>
  </si>
  <si>
    <t>SDG7-D3</t>
  </si>
  <si>
    <t>SDG7-D2</t>
  </si>
  <si>
    <t>SDG8-D1</t>
  </si>
  <si>
    <t>SDG8-D3</t>
  </si>
  <si>
    <t>SDG9-D1</t>
  </si>
  <si>
    <t>SDG9-D2</t>
  </si>
  <si>
    <t>SDG9-D3</t>
  </si>
  <si>
    <t>SDG10-D1</t>
  </si>
  <si>
    <t>SDG10-D2</t>
  </si>
  <si>
    <t>SDG10-D3</t>
  </si>
  <si>
    <t>SDG11-D1</t>
  </si>
  <si>
    <t>SDG11-D2</t>
  </si>
  <si>
    <t>SDG11-D3</t>
  </si>
  <si>
    <t>SDG13-D1</t>
  </si>
  <si>
    <t>SDG13-D2</t>
  </si>
  <si>
    <t>SDG13-D3</t>
  </si>
  <si>
    <t>SDG14-D3</t>
  </si>
  <si>
    <t>SDG15-D1</t>
  </si>
  <si>
    <t>SDG15-D2</t>
  </si>
  <si>
    <t>SDG15-D3</t>
  </si>
  <si>
    <t>SDG16-D1</t>
  </si>
  <si>
    <t>SDG16-D2</t>
  </si>
  <si>
    <t>SDG16-D3</t>
  </si>
  <si>
    <t>G - Modalités</t>
  </si>
  <si>
    <t>G - Modalities</t>
  </si>
  <si>
    <t>SDG12-G1</t>
  </si>
  <si>
    <t>SDG12-G2</t>
  </si>
  <si>
    <t>SDG12-G3</t>
  </si>
  <si>
    <t>SDG12-G4</t>
  </si>
  <si>
    <t>SDG12-G5</t>
  </si>
  <si>
    <t>SDG12-G6</t>
  </si>
  <si>
    <t>SDG12-G7</t>
  </si>
  <si>
    <t>SDG12-G8</t>
  </si>
  <si>
    <t>SDG13-B1</t>
  </si>
  <si>
    <t>SDG13-B2</t>
  </si>
  <si>
    <t>SDG13-B3</t>
  </si>
  <si>
    <t>SDG13-B4</t>
  </si>
  <si>
    <t>SDG13-F1</t>
  </si>
  <si>
    <t>SDG13-F2</t>
  </si>
  <si>
    <t>SDG13-F3</t>
  </si>
  <si>
    <t>SDG13-F4</t>
  </si>
  <si>
    <t xml:space="preserve">https://cerise-spm.org/ </t>
  </si>
  <si>
    <t>Adresse postale : 71 cours Anatole France, 33000, Bordeaux, France</t>
  </si>
  <si>
    <t>Postal address: 71 cours Anatole France, 33000, Bordeaux, France</t>
  </si>
  <si>
    <t>CERISE - Head Office: 14 passage Dubail, 75010, Paris, France</t>
  </si>
  <si>
    <t>CERISE - Siège social : 14 passage Dubail, 75010, Paris, France</t>
  </si>
  <si>
    <t>Pour en savoir plus sur la logique derrière ce travail, vous pouvez explorer notre site web : https://cerise-spm.org/metodd-sdg/</t>
  </si>
  <si>
    <t>To learn more about the rationale guiding this work, please refer to our website: https://cerise-spm.org/en/metodd-sdg/</t>
  </si>
  <si>
    <t>Since the last quarter of 2018, the list has been integrated into CERISE's tools. It makes the link with CERISE-SBS, a tool for the social audit of social enterprises which includes a dashboard of managing the contribution of social enterprises to the SDGs; and CERISE-SPI4, the reference tool for the social audit of microfinance institutions (as far as consistency with the specificities of the sector and other standardization work in progress). All the tools are available free of charge on the CERISE website.</t>
  </si>
  <si>
    <t xml:space="preserve">Cette liste bâtit sur les derniers travaux en cours : Global Compact, UNPRI, IRIS, initiative des investisseurs institutionnels hollandais, SPTF, HIPSO, CSAF, etc. CERISE a compilé plus de 900 indicateurs issus de ces standards du secteur privé construits autour des 169 Cibles (« Targets ») associées aux ODD. Les Cibles non adaptées à l’action des entreprises ont été retirées, ce qui a permis de réduire le cadre à 73 Cibles auxquelles il nous semble que les entreprises sociales peuvent contribuer efficacement. </t>
  </si>
  <si>
    <t xml:space="preserve">En règle générale, ces indicateurs traduisent la spécificité de la contribution des entreprises sociales aux ODD et leur poursuite simultanée d’objectifs économiques et socio-environnementaux. </t>
  </si>
  <si>
    <t>Depuis le dernier trimestre 2018, la liste est intégrée aux outils de CERISE. Elle fait fait le lien avec CERISE-SBS, un outil gratuit pour l’audit social des entreprises sociales qui inclut un tableau de bord de gestion de la contribution des entreprises sociales aux ODD ; et avec CERISE-SPI4, l’outil de référence pour l’audit social des institutions de microfinance (dans la mesure de la cohérence avec les spécificités du secteur et des autres travaux de standardisation en cours). Tous les outils sont disponibles gratuitement sur le site web de CERISE.</t>
  </si>
  <si>
    <t>Liste d’indicateurs micro-économiques sur les Objectifs de Développement Durable pour guider les entreprises à mission et les investisseurs à impact dans le suivi de leurs contributions</t>
  </si>
  <si>
    <r>
      <t xml:space="preserve">Cette liste est constituée d'indicateurs de réalisation de la mission sociale (résultats directs / </t>
    </r>
    <r>
      <rPr>
        <i/>
        <sz val="10"/>
        <rFont val="Arial"/>
        <family val="2"/>
      </rPr>
      <t>output</t>
    </r>
    <r>
      <rPr>
        <sz val="10"/>
        <rFont val="Arial"/>
        <family val="2"/>
      </rPr>
      <t>), et de quelques indicateurs de changement (</t>
    </r>
    <r>
      <rPr>
        <i/>
        <sz val="10"/>
        <rFont val="Arial"/>
        <family val="2"/>
      </rPr>
      <t>outcome</t>
    </r>
    <r>
      <rPr>
        <sz val="10"/>
        <rFont val="Arial"/>
        <family val="2"/>
      </rPr>
      <t>), plutôt court-termes afin de réduire le problème de l'attribution. Des indicateurs de modalité, de type RSE, sont disponibles en annexe.</t>
    </r>
  </si>
  <si>
    <t>Nombre d'organisations soutenues adoptant des politiques de RSE, des politiques de non-discrimination</t>
  </si>
  <si>
    <t>Number of organizations supported adopting CSR policies, non-discrimination policies</t>
  </si>
  <si>
    <t>Portée (personnes)</t>
  </si>
  <si>
    <t>Outreach (people)</t>
  </si>
  <si>
    <t>Nombre de personnes participant à la collecte et au tri des déchets dans leur environnement proche (par exemple, village)</t>
  </si>
  <si>
    <t>Number of people participating in wastes collection and sorting in their near surrounding (e.g. village)</t>
  </si>
  <si>
    <t>nombre de personnes vivant à proximité d'aires protégées intégrées dans des activités de protection / activités de sensibilisation</t>
  </si>
  <si>
    <t>nb of people living close to protected areas integrated into protection activities/ awareness raising activities</t>
  </si>
  <si>
    <t>Réduire les barrières</t>
  </si>
  <si>
    <t>Reducing barriers</t>
  </si>
  <si>
    <t>Nombre de personnes au niveau communautaire impliquées dans l'amélioration de la gestion de l'eau et de l'assainissement</t>
  </si>
  <si>
    <t>Number of people at community level involved into improving water and sanitation management</t>
  </si>
  <si>
    <t>Satisfaction des employés</t>
  </si>
  <si>
    <t>Employees satisfaction</t>
  </si>
  <si>
    <t>Budget total alloué aux campagnes de sensibilisation a / o programmes d'éducation sur le développement durable et les modes de vie en harmonie avec la nature par rapport aux ventes totales de SB</t>
  </si>
  <si>
    <t>Total budget allocated to awareness campaigns a/o education programs on sustainable development and lifestyles in harmony with nature compared to total sales of SB</t>
  </si>
  <si>
    <t>Portée (produit)</t>
  </si>
  <si>
    <t>Volume d'eau recyclé et réutilisé (en m3)</t>
  </si>
  <si>
    <t>Volume of water recycled and reused (in m3)</t>
  </si>
  <si>
    <t>Volume d'eaux usées traité en toute sécurité (en m3)</t>
  </si>
  <si>
    <t>Volume of wastewater safely treated (in m3)</t>
  </si>
  <si>
    <t>Indique si l'organisation met en œuvre une stratégie pour réduire les émissions de gaz à effet de serre (GES). (IRIS: Stratégie d'émission de gaz à effet de serre (OI8237))</t>
  </si>
  <si>
    <t>Indicates whether the organization implements a strategy to reduce greenhouse gas (GHG) emissions. (IRIS: Greenhouse Gas Emissions Strategy (OI8237))</t>
  </si>
  <si>
    <t>Investissement total dans la compensation des émissions de GES et le mécanisme de stockage</t>
  </si>
  <si>
    <t>Total investment in GHG emission compensation and stockage mechanism</t>
  </si>
  <si>
    <t>Réduction des émissions de gaz à effet de serre (GES)</t>
  </si>
  <si>
    <t>Reduction of greenhouse gas (GHG) emissions</t>
  </si>
  <si>
    <t>Pollution des eaux marines et des eaux douces évitée ou réduite (écotoxicité, eutrophisation)</t>
  </si>
  <si>
    <t>Avoided or reduced marine and fresh water pollution (ecotoxicity, eutrophication)</t>
  </si>
  <si>
    <t>Réduction du nombre de sites opérationnels possédés, loués, gérés dans ou à proximité d'aires protégées et de zones riches en biodiversité en dehors des zones protégées</t>
  </si>
  <si>
    <t>Reduction in number of operational sites owned, leased, managed in, or adjacent to, protected areas and areas of high biodiversity value outside protected areas</t>
  </si>
  <si>
    <t>Réduction de la quantité de déchets dangereux dans l'eau</t>
  </si>
  <si>
    <t>Reduction in quantity of hazardous waste dumped in water</t>
  </si>
  <si>
    <t>Pollution des terres évitée ou réduite (écotoxicité, acidification, salinisation, transformation)</t>
  </si>
  <si>
    <t>Avoided or reduced land pollution (ecotoxicity, acidification, salinization, transformation)</t>
  </si>
  <si>
    <t>Évolution en proportion des sites de production nécessitant des plans de gestion de la biodiversité</t>
  </si>
  <si>
    <t>Evolution in proportion of production sites requiring biodiversity management plans</t>
  </si>
  <si>
    <t>% des écosystèmes possédés, loués et gérés qui sont certifiés</t>
  </si>
  <si>
    <t>% of owned, leased and managed ecosystems that is certified</t>
  </si>
  <si>
    <t>% du volume total de bois / fibre / produits admis</t>
  </si>
  <si>
    <t>% of total volume of wood/fiber/products intake certified</t>
  </si>
  <si>
    <t>Indicateur - pertes évitées: volume perdu / volume vendu (tendances au fil du temps) (par exemple pour l'entreposage / le transport)</t>
  </si>
  <si>
    <t>Indicator - losses avoided: Volume lost / volume sold (trends over time) (e.g. for warehousing/transport institution)</t>
  </si>
  <si>
    <t>Nombre d'accords formalisés avec les partenaires (fournisseurs, distributeurs, revendeurs) sur la concurrence loyale</t>
  </si>
  <si>
    <t>Number of formalized agreement* with partners (suppliers, distributors, resellers) on fair competition</t>
  </si>
  <si>
    <t>Nombre de membres du personnel employés / pourvus d'opportunités de revenus</t>
  </si>
  <si>
    <t>Number of staffs employed / provided with revenue opportunities</t>
  </si>
  <si>
    <t>Nombre de membres du personnel ayant accès à des services de traitement / de santé ou à des produits / services réduisant l'exposition à de graves risques pour la santé</t>
  </si>
  <si>
    <t>Number of staffs accessing treatment/health care services or products/services reducing exposure to serious health hazard</t>
  </si>
  <si>
    <t>Nombre de membres du personnel bénéficiant de l'accès à la justice (avocats) (autres que les clients)</t>
  </si>
  <si>
    <t>Number of staffs benefiting from access to justice (advocates) (other than clients)</t>
  </si>
  <si>
    <t>Nombre de membres du personnel ayant reçu une formation offerte par l'organisation au cours de la période de référence (IRIS: Individus formés: Total (PI2998))</t>
  </si>
  <si>
    <t>Number of staffs who received training offered by the organization during the reporting period (IRIS: Individuals Trained: Total ( PI2998 ))</t>
  </si>
  <si>
    <t>Nombre de membres du personnel déclarant qu'ils n'avaient pas accès à [un produit qui n'est couvert par aucun ODD]</t>
  </si>
  <si>
    <t>Number of staff saying they did not have access to [product than is not covered by any SDG]</t>
  </si>
  <si>
    <t>Nombre de membres du personnel disant qu'ils n'avaient pas accès à [service / traitement spécifique] avant</t>
  </si>
  <si>
    <t xml:space="preserve">Number of staff saying they did not have access to [specific service/treatment] before </t>
  </si>
  <si>
    <t>Nombre de membres du personnel déclarant ne pas posséder la technologie appropriée avant d'acheter / s'inscrire à ce produit / service (produit ou service WASH)</t>
  </si>
  <si>
    <t xml:space="preserve">Number of staff saying they did not own relevant technology before purchasing/registering for this product/service (a WASH product or service) </t>
  </si>
  <si>
    <t>Nombre d'employés déclarant ne pas posséder la technologie appropriée avant d'acheter / enregistrer ce produit / service (un produit solaire, un foyer amélioré, etc.) (en utilisant la matrice multi-niveaux de la Banque mondiale)</t>
  </si>
  <si>
    <t>Number of staff saying they did not own relevant technology before purchasing/registering for this product/service (a solar product, an improved cookstove, etc.) (using the multi-tier matrix from the World bank)</t>
  </si>
  <si>
    <t>% d'employé satisfait (note 4 et 5 pour la satisfaction cotée de 0 à 5)</t>
  </si>
  <si>
    <t>% of satisfied employee (score 4 and 5 for satisfaction rated from 0 to 5)</t>
  </si>
  <si>
    <t>Taux de rotation des employés</t>
  </si>
  <si>
    <t>Employee turn over rate</t>
  </si>
  <si>
    <t>Nombre de travailleurs le long de la chaîne de valeur qui reçoivent une formation par an</t>
  </si>
  <si>
    <t>Number of workers along the value chain who receive training per year   </t>
  </si>
  <si>
    <t>% d'emplois informels convertis en emplois formels</t>
  </si>
  <si>
    <t>% of informal jobs converted to formal jobs</t>
  </si>
  <si>
    <t>Promotion de politiques en matière de ressources humaines et / ou d'accords contractuels mentionnant la non-discrimination entre les sexes et la prévention de la violence sexiste et du harcèlement sexuel sur le lieu de travail</t>
  </si>
  <si>
    <t>Promotion of HR policies and/or contractual agreements mentioning gender non-discrimination and prevention of gender-based violence and sexual harassment in the workplace</t>
  </si>
  <si>
    <t>Nombre de fournisseurs vendant au SB (production)</t>
  </si>
  <si>
    <t>Number of suppliers selling to the SB (production)</t>
  </si>
  <si>
    <t>Personnes ciblées accédant pour la première fois à une assurance supplémentaire (en précisant le type), aux services financiers, à la littératie financière</t>
  </si>
  <si>
    <t>Targeted people gaining access for the first time to extra insurance (by specify type), to financial services, to financial literacy</t>
  </si>
  <si>
    <t>Nombre d'opérations ou de sites où il existe des accords formels avec les représentants de la communauté locale (Nature et valeur de «l'accord formel» à définir)</t>
  </si>
  <si>
    <t>Number of operations or sites where there are formal agreements with local community representatives (Nature and value of « formal agreement » to be defined)</t>
  </si>
  <si>
    <t>Nombre d'opérations ou de sites où il existe des accords formels avec des représentants de la communauté locale</t>
  </si>
  <si>
    <t>Number of operations or sites where there are formal agreements with local community representatives</t>
  </si>
  <si>
    <t>Budget total alloué aux campagnes de sensibilisation et aux programmes d'éducation sur l'atténuation du changement climatique (par rapport aux ventes totales de SB)</t>
  </si>
  <si>
    <t>Total budget allocated to awareness campaigns and education programs on climate change mitigation (compared to total sales of SB)</t>
  </si>
  <si>
    <t>Investissement dans la communication et la formation sur les [politiques et procédures anti-corruption / non-discrimination / etc.] (en% des ventes)</t>
  </si>
  <si>
    <t>Investment in communication and training on [anti-corruption policies and procedures / non-discrimination / etc.] (as % of sales)</t>
  </si>
  <si>
    <t>Part du portefeuille de produits et services par public ciblé</t>
  </si>
  <si>
    <t>Portfolio share of product and services by targeted public</t>
  </si>
  <si>
    <t>Dépenses de R &amp; D en ligne avec les ODD, en % des ventes</t>
  </si>
  <si>
    <t>R&amp;D expenditure in line with SDGs, as % of sales</t>
  </si>
  <si>
    <t>Pour conclure, priorité a été donnée à la constitution d’une liste standard simple, quitte à ce que cette première version ne soit pas adaptée complètement à toutes les entreprises sociales. Pour chaque ODD, une liste de catégories socio-économiques adaptée est proposée en option (voir l'onglet Codes indicateurs).</t>
  </si>
  <si>
    <t>We have prioritized a simple, standardized list in this first version, which means it may not be adapted to all social enterprises. For each SDG, additional market segments are proposed when appropriate (see the tab "Codes indicateurs").</t>
  </si>
  <si>
    <t>Vous pouvez ajouter des indicateurs spécifiant le segment du public que vous visez en ajoutant au code de l'indicateur, la lettre qui correspond au segment de l'indicateur précisé.
Ex : SDG1-A1 : Nombre de personnes uniques clientes de l’organisation au cours de l’année fiscale 
        SDG1-A1a : Nombre de personnes uniques clientes en zone rurale - l'indice "a" correspondant au segment "Nombre de personnes en zone rurale"</t>
  </si>
  <si>
    <t>You can add indicators specifying the segment of the audience you are targeting by adding to the indicator code the letter that corresponds to the specified indicator segment.
Ex: SDG1-A1: Number of unique clients of the organization during the fiscal year
       SDG1-A1a: Number of unique clients in rural areas - the "a" index corresponding to the segment "Number of rural individuals"</t>
  </si>
  <si>
    <t>Intéressé pour participer à ce travail ou par le travail de CERISE plus généralement ? Contactez-nous :</t>
  </si>
  <si>
    <t>Nombre (et réduction dans le temps) de clients ayant différé le recours à un traitement pour des raisons d’accessibilité (défaut d’accès, d’accessibilité, autres)</t>
  </si>
  <si>
    <t>Number (and reduction over time) of clients who delayed seeking treatment due to accessibility (lack of access, of accessibility, other)</t>
  </si>
  <si>
    <t>Accessibilité</t>
  </si>
  <si>
    <t>Accessibility</t>
  </si>
  <si>
    <t>Qualité de l’enseignement</t>
  </si>
  <si>
    <t>Quality of education</t>
  </si>
  <si>
    <t>% annuel d’élèves obtenant le diplôme correspondant à leur niveau</t>
  </si>
  <si>
    <t>% of students who pass the exams related to their level of enrolment</t>
  </si>
  <si>
    <t>Accrochage scolaire des effectifs </t>
  </si>
  <si>
    <t>Retention</t>
  </si>
  <si>
    <t>Réduire la discrimination et les violences + accroître les opportunités</t>
  </si>
  <si>
    <t>Reducing discrimination and violence + increasing opportunities</t>
  </si>
  <si>
    <t>Nombre total de plaintes liées aux inégalités de traitement signalées sur le lieu de travail au cours de l’année fiscale (et suivi de leur diminution)</t>
  </si>
  <si>
    <t>Total (and tracking reduction in) number of complaints related to unequal treatment reported at workplace during reporting period</t>
  </si>
  <si>
    <t>Augmentation de la consommation d’eau de qualité par les clients</t>
  </si>
  <si>
    <t>Increased consumption of quality water at client level (measured from tracking of production above)</t>
  </si>
  <si>
    <t>Emissions évitées de gaz à effet de serre (voir les mesures de la GOGLA pour la formule)</t>
  </si>
  <si>
    <t>Greenhouse gas emissions mitigation (see GOGLA metrics for formula)</t>
  </si>
  <si>
    <t xml:space="preserve">Réduction de la proportion d’employés informels par an </t>
  </si>
  <si>
    <t xml:space="preserve">Reduction in the proportion of informal employees per year </t>
  </si>
  <si>
    <t>Nombre de personnes vivant à moins de 2 km des infrastructures/usines qu'elles peuvent utiliser ou utilisent (suivant la nature de l’entreprise sociale)</t>
  </si>
  <si>
    <t>Number of people living at less than 2 km from the infrastructures / factories that they can use or are using (depending on social business nature)</t>
  </si>
  <si>
    <t>Niveau (et évolution dans le temps) des dépenses des ménages ou du revenu par habitant dans le groupe exclu atteint (en particulier les 40 % les plus pauvres de la population)</t>
  </si>
  <si>
    <t>Level (and change over time) in household expenditure or income per capita among the excluded group reached (in particular the bottom 40 per cent of the population)</t>
  </si>
  <si>
    <t>% de bénéficiaires vivant à moins de 2 km des infrastructures concernées</t>
  </si>
  <si>
    <t>% of beneficiaries living less than 2 km from concerned infrastructure</t>
  </si>
  <si>
    <t>Gestion durable des forêts </t>
  </si>
  <si>
    <t>Sustainable forest management</t>
  </si>
  <si>
    <t>Résolution des plaintes</t>
  </si>
  <si>
    <t>Complaints resolution</t>
  </si>
  <si>
    <t>Nombre de plaintes liées à des faits de violence, de discrimination ou de corruption résolues au moyen de mécanismes formels de règlement des litiges</t>
  </si>
  <si>
    <t>Number of complaints related to violence, discrimination or corruption resolved through formal grievance mechanisms</t>
  </si>
  <si>
    <t>Bénéfices</t>
  </si>
  <si>
    <t>Price performance ratio or Value for money</t>
  </si>
  <si>
    <t>The NPS assesses the extent to which the recipient recommends a certain company, product, or service to friends, family, or colleagues. The NPS is a standard indicator widely used by companies to track customer satisfaction and loyalty.</t>
  </si>
  <si>
    <t>Net Promoter Score (NPS)</t>
  </si>
  <si>
    <t>Customer Effort Score (CES)</t>
  </si>
  <si>
    <t>Definition of indicators to measure beneficiary satisfaction</t>
  </si>
  <si>
    <t>Liste des indicateurs de modalités complémentaires pertinents pour les ODD</t>
  </si>
  <si>
    <t>Indicateurs liés à la RSE</t>
  </si>
  <si>
    <t>This list is made of indicators that measure the achievement of the social mission (direct results / output) and some outcome indicators (to reduce the problem of attribution). Modality indicators found in CSR frameworks are also attached.</t>
  </si>
  <si>
    <t>Les indicateurs identifiés sont donc directement liés avec le cœur de l’activité économique de l’organisation, et nombre d’entre eux sont pertinents pour la réalisation d’études de marchés. CERISE suggère d'ailleurs de commencer par mettre en œuvre un suivi régulier d'indicateurs de satisfaction des bénéficiaires surlesquels s'appuyeront les indicateurs de suivi du changement. Des indicateurs tels que le rapport qualité-prix, le Net Promoter Score, et le Taux d'effort sont pertinents (voir l'onglet de définitions).</t>
  </si>
  <si>
    <t>The indicators are therefore directly linked to the organization's core economic activity, and many of them are relevant for conducting market studies. CERISE suggests starting the evaluation process by  regularly collecting and tracking indicators to measure beneficiary's satisfaction, which will serve as the basis on which the indicators of change can be monitord. Indicators such as the price-performance ratio, the Net Promoter Score, and the Effort Rate are relevant (see definitions).</t>
  </si>
  <si>
    <t>Outreach (product)</t>
  </si>
  <si>
    <t>Catégorie</t>
  </si>
  <si>
    <t>Block</t>
  </si>
  <si>
    <t>Définitions des indicateurs pour mesurer la satisfaction des bénéficiaires</t>
  </si>
  <si>
    <t>Taux d'effort client</t>
  </si>
  <si>
    <t>Les taux d'effort client (ou Customer Effort Score) est utilisé pour mesurer l'effort lié au parcours client. De manière simplifiée, il s'agit d'identifier les bénéficiaires qui ont exprimé des difficultés à utiliser le produit ou le service proposé par l'entreprise, en leur demandant si leur problème a été résolu.</t>
  </si>
  <si>
    <t>Le NPS évalue dans quelle mesure le destinataire d'un produit ou service, recommande une entreprise, ce produit ou ce service à ses amis, sa famille ou ses collègues. Le NPS est un indicateur standard largement utilisé par les entreprises pour suivre la satisfaction et la fidélité des clients.</t>
  </si>
  <si>
    <t>% de bénéficiaires ou de clients qui disent que le produit ou le service offre une bonne ou très bonne valeur ajoutée.</t>
  </si>
  <si>
    <t>% of beneficiaries or customers who say that the product or the service offers good or very good value.</t>
  </si>
  <si>
    <t>The CES is used to measure the effort related to the customer journey. In a simplified way, it is a question of identifying the beneficiaries who have expressed difficulties in using the product or service offered by the company, asking them if their problem has been solved.</t>
  </si>
  <si>
    <t>Ratio prix-performance</t>
  </si>
  <si>
    <t>Indicators to measure beneficiary's satisfaction (see Definitions tab)</t>
  </si>
  <si>
    <t>Indicateurs pour mesurer la satisfaction des bénéficiaires (Cf. onglet Definitions)</t>
  </si>
  <si>
    <t>Satisfaction</t>
  </si>
  <si>
    <t>Accessibility / affordability</t>
  </si>
  <si>
    <t>18 février 2021 -  V1.4</t>
  </si>
  <si>
    <t>February 18, 2021 - V1.4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</si>
</sst>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quot;    &quot;;\-#,##0.00&quot;    &quot;;\-#&quot;    &quot;;@\ "/>
  </numFmts>
  <fonts count="91">
    <font>
      <sz val="11"/>
      <color indexed="8"/>
      <name val="Arial"/>
      <family val="2"/>
    </font>
    <font>
      <sz val="11"/>
      <color indexed="8"/>
      <name val="Calibri"/>
      <family val="2"/>
    </font>
    <font>
      <sz val="11"/>
      <color indexed="9"/>
      <name val="Calibri"/>
      <family val="2"/>
    </font>
    <font>
      <b/>
      <sz val="9"/>
      <name val="Times New Roman"/>
      <family val="1"/>
    </font>
    <font>
      <u/>
      <sz val="11"/>
      <color indexed="12"/>
      <name val="Arial"/>
      <family val="2"/>
    </font>
    <font>
      <sz val="10"/>
      <name val="Arial"/>
      <family val="2"/>
    </font>
    <font>
      <b/>
      <sz val="11"/>
      <color indexed="8"/>
      <name val="Calibri"/>
      <family val="2"/>
    </font>
    <font>
      <sz val="11"/>
      <name val="Arial"/>
      <family val="2"/>
    </font>
    <font>
      <b/>
      <sz val="24"/>
      <color indexed="56"/>
      <name val="Arial"/>
      <family val="2"/>
    </font>
    <font>
      <b/>
      <sz val="12"/>
      <color indexed="56"/>
      <name val="Arial"/>
      <family val="2"/>
    </font>
    <font>
      <sz val="14"/>
      <name val="Arial"/>
      <family val="2"/>
    </font>
    <font>
      <sz val="14"/>
      <color indexed="8"/>
      <name val="Arial"/>
      <family val="2"/>
    </font>
    <font>
      <b/>
      <sz val="20"/>
      <color indexed="56"/>
      <name val="Arial"/>
      <family val="2"/>
    </font>
    <font>
      <sz val="12"/>
      <color indexed="8"/>
      <name val="Arial"/>
      <family val="2"/>
    </font>
    <font>
      <sz val="11"/>
      <color indexed="8"/>
      <name val="Arial"/>
      <family val="2"/>
    </font>
    <font>
      <sz val="14"/>
      <color indexed="8"/>
      <name val="Calibri"/>
      <family val="2"/>
    </font>
    <font>
      <b/>
      <sz val="14"/>
      <color indexed="8"/>
      <name val="Calibri"/>
      <family val="2"/>
    </font>
    <font>
      <sz val="7"/>
      <color indexed="8"/>
      <name val="Times New Roman"/>
      <family val="1"/>
    </font>
    <font>
      <sz val="14"/>
      <color indexed="8"/>
      <name val="Times New Roman"/>
      <family val="1"/>
    </font>
    <font>
      <sz val="14"/>
      <color indexed="8"/>
      <name val="Symbol"/>
      <family val="1"/>
      <charset val="2"/>
    </font>
    <font>
      <sz val="14"/>
      <name val="Calibri"/>
      <family val="2"/>
    </font>
    <font>
      <vertAlign val="subscript"/>
      <sz val="14"/>
      <color indexed="8"/>
      <name val="Calibri"/>
      <family val="2"/>
    </font>
    <font>
      <vertAlign val="superscript"/>
      <sz val="14"/>
      <name val="Calibri"/>
      <family val="2"/>
    </font>
    <font>
      <vertAlign val="subscript"/>
      <sz val="14"/>
      <name val="Calibri"/>
      <family val="2"/>
    </font>
    <font>
      <sz val="14"/>
      <color indexed="59"/>
      <name val="Arial"/>
      <family val="2"/>
    </font>
    <font>
      <i/>
      <sz val="14"/>
      <color indexed="8"/>
      <name val="Arial"/>
      <family val="2"/>
    </font>
    <font>
      <b/>
      <sz val="12"/>
      <color indexed="8"/>
      <name val="Arial"/>
      <family val="2"/>
    </font>
    <font>
      <b/>
      <sz val="11"/>
      <color indexed="8"/>
      <name val="Arial"/>
      <family val="2"/>
    </font>
    <font>
      <b/>
      <i/>
      <sz val="11"/>
      <color indexed="8"/>
      <name val="Calibri"/>
      <family val="2"/>
    </font>
    <font>
      <b/>
      <i/>
      <sz val="11"/>
      <color indexed="8"/>
      <name val="Arial"/>
      <family val="2"/>
    </font>
    <font>
      <sz val="10"/>
      <color indexed="8"/>
      <name val="Calibri"/>
      <family val="2"/>
    </font>
    <font>
      <b/>
      <sz val="10"/>
      <color indexed="8"/>
      <name val="Calibri"/>
      <family val="2"/>
    </font>
    <font>
      <u/>
      <sz val="11"/>
      <color indexed="8"/>
      <name val="Calibri"/>
      <family val="2"/>
    </font>
    <font>
      <i/>
      <sz val="11"/>
      <color indexed="8"/>
      <name val="Calibri"/>
      <family val="2"/>
    </font>
    <font>
      <sz val="11"/>
      <color indexed="8"/>
      <name val="Symbol"/>
      <family val="1"/>
      <charset val="2"/>
    </font>
    <font>
      <sz val="10"/>
      <color indexed="8"/>
      <name val="Symbol"/>
      <family val="1"/>
      <charset val="2"/>
    </font>
    <font>
      <i/>
      <sz val="10"/>
      <color indexed="8"/>
      <name val="Calibri"/>
      <family val="2"/>
    </font>
    <font>
      <vertAlign val="superscript"/>
      <sz val="11"/>
      <color indexed="8"/>
      <name val="Calibri"/>
      <family val="2"/>
    </font>
    <font>
      <b/>
      <sz val="14"/>
      <name val="Calibri"/>
      <family val="2"/>
      <scheme val="minor"/>
    </font>
    <font>
      <sz val="14"/>
      <color indexed="8"/>
      <name val="Calibri"/>
      <family val="2"/>
      <scheme val="minor"/>
    </font>
    <font>
      <sz val="11"/>
      <color indexed="8"/>
      <name val="Calibri"/>
      <family val="2"/>
      <scheme val="minor"/>
    </font>
    <font>
      <b/>
      <sz val="20"/>
      <color indexed="56"/>
      <name val="Calibri"/>
      <family val="2"/>
      <scheme val="minor"/>
    </font>
    <font>
      <sz val="12"/>
      <color indexed="8"/>
      <name val="Calibri"/>
      <family val="2"/>
      <scheme val="minor"/>
    </font>
    <font>
      <i/>
      <sz val="14"/>
      <color indexed="8"/>
      <name val="Calibri"/>
      <family val="2"/>
      <scheme val="minor"/>
    </font>
    <font>
      <b/>
      <i/>
      <sz val="14"/>
      <color indexed="8"/>
      <name val="Calibri"/>
      <family val="2"/>
      <scheme val="minor"/>
    </font>
    <font>
      <b/>
      <i/>
      <sz val="11"/>
      <color indexed="8"/>
      <name val="Calibri"/>
      <family val="2"/>
      <scheme val="minor"/>
    </font>
    <font>
      <b/>
      <i/>
      <sz val="11"/>
      <color rgb="FF000000"/>
      <name val="Arial"/>
      <family val="2"/>
    </font>
    <font>
      <b/>
      <sz val="14"/>
      <color indexed="8"/>
      <name val="Calibri"/>
      <family val="2"/>
      <scheme val="minor"/>
    </font>
    <font>
      <sz val="14"/>
      <name val="Calibri"/>
      <family val="2"/>
      <scheme val="minor"/>
    </font>
    <font>
      <sz val="14"/>
      <color rgb="FF000000"/>
      <name val="Calibri"/>
      <family val="2"/>
    </font>
    <font>
      <b/>
      <sz val="22"/>
      <color indexed="56"/>
      <name val="Calibri"/>
      <family val="2"/>
      <scheme val="minor"/>
    </font>
    <font>
      <sz val="11"/>
      <color rgb="FF000000"/>
      <name val="Calibri"/>
      <family val="2"/>
    </font>
    <font>
      <sz val="14"/>
      <color rgb="FF000000"/>
      <name val="Calibri"/>
      <family val="2"/>
      <scheme val="minor"/>
    </font>
    <font>
      <sz val="14"/>
      <color rgb="FFFF0000"/>
      <name val="Calibri"/>
      <family val="2"/>
    </font>
    <font>
      <sz val="11"/>
      <color rgb="FFFF0000"/>
      <name val="Calibri"/>
      <family val="2"/>
      <scheme val="minor"/>
    </font>
    <font>
      <b/>
      <i/>
      <sz val="12"/>
      <color indexed="8"/>
      <name val="Calibri"/>
      <family val="2"/>
      <scheme val="minor"/>
    </font>
    <font>
      <b/>
      <i/>
      <sz val="14"/>
      <name val="Calibri"/>
      <family val="2"/>
      <scheme val="minor"/>
    </font>
    <font>
      <b/>
      <sz val="14"/>
      <color theme="4" tint="-0.499984740745262"/>
      <name val="Arial"/>
      <family val="2"/>
    </font>
    <font>
      <sz val="10"/>
      <color rgb="FF000000"/>
      <name val="Calibri"/>
      <family val="2"/>
    </font>
    <font>
      <sz val="11"/>
      <color rgb="FF000000"/>
      <name val="Arial"/>
      <family val="2"/>
    </font>
    <font>
      <sz val="11"/>
      <name val="Calibri"/>
      <family val="2"/>
      <scheme val="minor"/>
    </font>
    <font>
      <b/>
      <i/>
      <sz val="11"/>
      <name val="Calibri"/>
      <family val="2"/>
      <scheme val="minor"/>
    </font>
    <font>
      <b/>
      <i/>
      <sz val="14"/>
      <color rgb="FF000000"/>
      <name val="Arial"/>
      <family val="2"/>
    </font>
    <font>
      <i/>
      <sz val="14"/>
      <color rgb="FF000000"/>
      <name val="Arial"/>
      <family val="2"/>
    </font>
    <font>
      <b/>
      <sz val="11"/>
      <color rgb="FF000000"/>
      <name val="Calibri"/>
      <family val="2"/>
    </font>
    <font>
      <b/>
      <sz val="14"/>
      <color theme="3"/>
      <name val="Arial"/>
      <family val="2"/>
    </font>
    <font>
      <sz val="14"/>
      <color rgb="FFFF0000"/>
      <name val="Calibri"/>
      <family val="2"/>
      <scheme val="minor"/>
    </font>
    <font>
      <b/>
      <sz val="14"/>
      <color theme="7" tint="-0.249977111117893"/>
      <name val="Arial"/>
      <family val="2"/>
    </font>
    <font>
      <b/>
      <sz val="14"/>
      <color theme="0"/>
      <name val="Arial"/>
      <family val="2"/>
    </font>
    <font>
      <b/>
      <i/>
      <sz val="14"/>
      <color rgb="FF000000"/>
      <name val="Calibri"/>
      <family val="2"/>
    </font>
    <font>
      <b/>
      <u/>
      <sz val="14"/>
      <color theme="4"/>
      <name val="Calibri"/>
      <family val="2"/>
    </font>
    <font>
      <b/>
      <sz val="14"/>
      <color rgb="FF000000"/>
      <name val="Calibri"/>
      <family val="2"/>
    </font>
    <font>
      <i/>
      <sz val="14"/>
      <color rgb="FF000000"/>
      <name val="Calibri"/>
      <family val="2"/>
    </font>
    <font>
      <u/>
      <sz val="14"/>
      <color rgb="FF000000"/>
      <name val="Calibri"/>
      <family val="2"/>
    </font>
    <font>
      <b/>
      <sz val="22"/>
      <color theme="3"/>
      <name val="Calibri"/>
      <family val="2"/>
      <scheme val="minor"/>
    </font>
    <font>
      <sz val="20"/>
      <color indexed="8"/>
      <name val="Calibri"/>
      <family val="2"/>
      <scheme val="minor"/>
    </font>
    <font>
      <b/>
      <sz val="14"/>
      <color theme="0"/>
      <name val="Calibri"/>
      <family val="2"/>
      <scheme val="minor"/>
    </font>
    <font>
      <b/>
      <sz val="10"/>
      <name val="Arial"/>
      <family val="2"/>
    </font>
    <font>
      <b/>
      <sz val="10"/>
      <color indexed="56"/>
      <name val="Arial"/>
      <family val="2"/>
    </font>
    <font>
      <sz val="10"/>
      <color rgb="FF000000"/>
      <name val="Arial"/>
      <family val="2"/>
    </font>
    <font>
      <i/>
      <sz val="10"/>
      <name val="Arial"/>
      <family val="2"/>
    </font>
    <font>
      <sz val="10"/>
      <color theme="1"/>
      <name val="Arial"/>
      <family val="2"/>
    </font>
    <font>
      <b/>
      <i/>
      <sz val="10"/>
      <name val="Arial"/>
      <family val="2"/>
    </font>
    <font>
      <sz val="10"/>
      <color indexed="8"/>
      <name val="Arial"/>
      <family val="2"/>
    </font>
    <font>
      <i/>
      <u/>
      <sz val="10"/>
      <name val="Arial"/>
      <family val="2"/>
    </font>
    <font>
      <sz val="11"/>
      <color indexed="8"/>
      <name val="Calibri "/>
    </font>
    <font>
      <i/>
      <sz val="11"/>
      <name val="Calibri"/>
      <family val="2"/>
      <scheme val="minor"/>
    </font>
    <font>
      <b/>
      <sz val="11"/>
      <name val="Calibri"/>
      <family val="2"/>
      <scheme val="minor"/>
    </font>
    <font>
      <sz val="11"/>
      <color rgb="FF000000"/>
      <name val="Calibri"/>
      <family val="2"/>
      <scheme val="minor"/>
    </font>
    <font>
      <i/>
      <sz val="11"/>
      <color indexed="8"/>
      <name val="Calibri"/>
      <family val="2"/>
      <scheme val="minor"/>
    </font>
    <font>
      <i/>
      <sz val="11"/>
      <color rgb="FF000000"/>
      <name val="Calibri"/>
      <family val="2"/>
      <scheme val="minor"/>
    </font>
  </fonts>
  <fills count="70">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1"/>
        <bgColor indexed="9"/>
      </patternFill>
    </fill>
    <fill>
      <patternFill patternType="solid">
        <fgColor theme="5" tint="0.79998168889431442"/>
        <bgColor indexed="64"/>
      </patternFill>
    </fill>
    <fill>
      <patternFill patternType="solid">
        <fgColor theme="5" tint="0.79998168889431442"/>
        <bgColor indexed="9"/>
      </patternFill>
    </fill>
    <fill>
      <patternFill patternType="solid">
        <fgColor theme="3" tint="0.79998168889431442"/>
        <bgColor indexed="64"/>
      </patternFill>
    </fill>
    <fill>
      <patternFill patternType="solid">
        <fgColor theme="3" tint="0.79998168889431442"/>
        <bgColor indexed="9"/>
      </patternFill>
    </fill>
    <fill>
      <patternFill patternType="solid">
        <fgColor theme="7" tint="0.79998168889431442"/>
        <bgColor indexed="64"/>
      </patternFill>
    </fill>
    <fill>
      <patternFill patternType="solid">
        <fgColor theme="7" tint="0.79998168889431442"/>
        <bgColor indexed="9"/>
      </patternFill>
    </fill>
    <fill>
      <patternFill patternType="solid">
        <fgColor theme="9" tint="0.79998168889431442"/>
        <bgColor indexed="64"/>
      </patternFill>
    </fill>
    <fill>
      <patternFill patternType="solid">
        <fgColor theme="9" tint="0.79998168889431442"/>
        <bgColor indexed="9"/>
      </patternFill>
    </fill>
    <fill>
      <patternFill patternType="solid">
        <fgColor theme="4" tint="0.79998168889431442"/>
        <bgColor indexed="64"/>
      </patternFill>
    </fill>
    <fill>
      <patternFill patternType="solid">
        <fgColor theme="4" tint="0.79998168889431442"/>
        <bgColor indexed="9"/>
      </patternFill>
    </fill>
    <fill>
      <patternFill patternType="solid">
        <fgColor theme="0"/>
        <bgColor indexed="64"/>
      </patternFill>
    </fill>
    <fill>
      <patternFill patternType="solid">
        <fgColor theme="0"/>
        <bgColor indexed="9"/>
      </patternFill>
    </fill>
    <fill>
      <patternFill patternType="solid">
        <fgColor theme="2" tint="-9.9978637043366805E-2"/>
        <bgColor indexed="9"/>
      </patternFill>
    </fill>
    <fill>
      <patternFill patternType="solid">
        <fgColor theme="5" tint="0.39997558519241921"/>
        <bgColor indexed="64"/>
      </patternFill>
    </fill>
    <fill>
      <patternFill patternType="solid">
        <fgColor rgb="FFFF9393"/>
        <bgColor indexed="64"/>
      </patternFill>
    </fill>
    <fill>
      <patternFill patternType="solid">
        <fgColor rgb="FFFFE285"/>
        <bgColor indexed="64"/>
      </patternFill>
    </fill>
    <fill>
      <patternFill patternType="solid">
        <fgColor rgb="FFFFCFAF"/>
        <bgColor indexed="64"/>
      </patternFill>
    </fill>
    <fill>
      <patternFill patternType="solid">
        <fgColor rgb="FFADC1E5"/>
        <bgColor indexed="64"/>
      </patternFill>
    </fill>
    <fill>
      <patternFill patternType="solid">
        <fgColor rgb="FFFEF8F4"/>
        <bgColor indexed="64"/>
      </patternFill>
    </fill>
    <fill>
      <patternFill patternType="solid">
        <fgColor theme="5" tint="0.59999389629810485"/>
        <bgColor indexed="64"/>
      </patternFill>
    </fill>
    <fill>
      <patternFill patternType="solid">
        <fgColor theme="5" tint="-0.249977111117893"/>
        <bgColor indexed="9"/>
      </patternFill>
    </fill>
    <fill>
      <patternFill patternType="solid">
        <fgColor theme="9" tint="-0.249977111117893"/>
        <bgColor indexed="26"/>
      </patternFill>
    </fill>
    <fill>
      <patternFill patternType="solid">
        <fgColor theme="6" tint="0.79998168889431442"/>
        <bgColor indexed="64"/>
      </patternFill>
    </fill>
    <fill>
      <patternFill patternType="solid">
        <fgColor rgb="FFFFDDDD"/>
        <bgColor indexed="9"/>
      </patternFill>
    </fill>
    <fill>
      <patternFill patternType="solid">
        <fgColor rgb="FFCC0000"/>
        <bgColor indexed="9"/>
      </patternFill>
    </fill>
    <fill>
      <patternFill patternType="solid">
        <fgColor theme="7" tint="0.59999389629810485"/>
        <bgColor indexed="9"/>
      </patternFill>
    </fill>
    <fill>
      <patternFill patternType="solid">
        <fgColor theme="9" tint="0.59999389629810485"/>
        <bgColor indexed="9"/>
      </patternFill>
    </fill>
    <fill>
      <patternFill patternType="solid">
        <fgColor theme="5" tint="0.39997558519241921"/>
        <bgColor indexed="9"/>
      </patternFill>
    </fill>
    <fill>
      <patternFill patternType="solid">
        <fgColor theme="2" tint="-9.9978637043366805E-2"/>
        <bgColor indexed="64"/>
      </patternFill>
    </fill>
    <fill>
      <patternFill patternType="solid">
        <fgColor theme="4" tint="0.59999389629810485"/>
        <bgColor indexed="9"/>
      </patternFill>
    </fill>
    <fill>
      <patternFill patternType="solid">
        <fgColor theme="2" tint="-0.249977111117893"/>
        <bgColor indexed="9"/>
      </patternFill>
    </fill>
    <fill>
      <patternFill patternType="solid">
        <fgColor theme="3" tint="0.59999389629810485"/>
        <bgColor indexed="64"/>
      </patternFill>
    </fill>
    <fill>
      <patternFill patternType="solid">
        <fgColor rgb="FFFFF0C5"/>
        <bgColor indexed="64"/>
      </patternFill>
    </fill>
    <fill>
      <patternFill patternType="solid">
        <fgColor rgb="FFCC9900"/>
        <bgColor indexed="9"/>
      </patternFill>
    </fill>
    <fill>
      <patternFill patternType="solid">
        <fgColor theme="9" tint="-0.249977111117893"/>
        <bgColor indexed="9"/>
      </patternFill>
    </fill>
    <fill>
      <patternFill patternType="solid">
        <fgColor rgb="FFB9FFB9"/>
        <bgColor indexed="64"/>
      </patternFill>
    </fill>
    <fill>
      <patternFill patternType="solid">
        <fgColor rgb="FFFFDDDD"/>
        <bgColor indexed="64"/>
      </patternFill>
    </fill>
    <fill>
      <patternFill patternType="solid">
        <fgColor rgb="FFC00000"/>
        <bgColor indexed="9"/>
      </patternFill>
    </fill>
    <fill>
      <patternFill patternType="solid">
        <fgColor rgb="FFFF0000"/>
        <bgColor indexed="9"/>
      </patternFill>
    </fill>
    <fill>
      <patternFill patternType="solid">
        <fgColor rgb="FF33CCFF"/>
        <bgColor indexed="64"/>
      </patternFill>
    </fill>
    <fill>
      <patternFill patternType="solid">
        <fgColor rgb="FF89E0FF"/>
        <bgColor indexed="64"/>
      </patternFill>
    </fill>
    <fill>
      <patternFill patternType="solid">
        <fgColor theme="7"/>
        <bgColor indexed="64"/>
      </patternFill>
    </fill>
    <fill>
      <patternFill patternType="solid">
        <fgColor rgb="FFFFB3B3"/>
        <bgColor indexed="64"/>
      </patternFill>
    </fill>
    <fill>
      <patternFill patternType="solid">
        <fgColor rgb="FFC00000"/>
        <bgColor indexed="64"/>
      </patternFill>
    </fill>
    <fill>
      <patternFill patternType="solid">
        <fgColor rgb="FFFF6600"/>
        <bgColor indexed="64"/>
      </patternFill>
    </fill>
    <fill>
      <patternFill patternType="solid">
        <fgColor rgb="FFFFAFD7"/>
        <bgColor indexed="64"/>
      </patternFill>
    </fill>
    <fill>
      <patternFill patternType="solid">
        <fgColor rgb="FFFF3399"/>
        <bgColor indexed="64"/>
      </patternFill>
    </fill>
    <fill>
      <patternFill patternType="solid">
        <fgColor rgb="FFFF9966"/>
        <bgColor indexed="64"/>
      </patternFill>
    </fill>
    <fill>
      <patternFill patternType="solid">
        <fgColor rgb="FFFFD3BD"/>
        <bgColor indexed="64"/>
      </patternFill>
    </fill>
    <fill>
      <patternFill patternType="solid">
        <fgColor rgb="FFFFDD7D"/>
        <bgColor indexed="64"/>
      </patternFill>
    </fill>
    <fill>
      <patternFill patternType="solid">
        <fgColor theme="7" tint="-0.249977111117893"/>
        <bgColor indexed="64"/>
      </patternFill>
    </fill>
    <fill>
      <patternFill patternType="solid">
        <fgColor rgb="FFBDDCA8"/>
        <bgColor indexed="64"/>
      </patternFill>
    </fill>
    <fill>
      <patternFill patternType="solid">
        <fgColor theme="9" tint="-0.249977111117893"/>
        <bgColor indexed="64"/>
      </patternFill>
    </fill>
    <fill>
      <patternFill patternType="solid">
        <fgColor rgb="FF3399FF"/>
        <bgColor indexed="64"/>
      </patternFill>
    </fill>
    <fill>
      <patternFill patternType="solid">
        <fgColor rgb="FFAFCFFF"/>
        <bgColor indexed="64"/>
      </patternFill>
    </fill>
    <fill>
      <patternFill patternType="solid">
        <fgColor rgb="FFC7E1B5"/>
        <bgColor indexed="64"/>
      </patternFill>
    </fill>
    <fill>
      <patternFill patternType="solid">
        <fgColor theme="4" tint="-0.249977111117893"/>
        <bgColor indexed="64"/>
      </patternFill>
    </fill>
    <fill>
      <patternFill patternType="solid">
        <fgColor rgb="FFFFFF00"/>
        <bgColor indexed="9"/>
      </patternFill>
    </fill>
    <fill>
      <patternFill patternType="solid">
        <fgColor theme="7" tint="-0.499984740745262"/>
        <bgColor indexed="9"/>
      </patternFill>
    </fill>
    <fill>
      <patternFill patternType="solid">
        <fgColor theme="7" tint="-0.249977111117893"/>
        <bgColor indexed="9"/>
      </patternFill>
    </fill>
  </fills>
  <borders count="71">
    <border>
      <left/>
      <right/>
      <top/>
      <bottom/>
      <diagonal/>
    </border>
    <border>
      <left style="thin">
        <color indexed="22"/>
      </left>
      <right style="thin">
        <color indexed="22"/>
      </right>
      <top style="thin">
        <color indexed="22"/>
      </top>
      <bottom style="thin">
        <color indexed="22"/>
      </bottom>
      <diagonal/>
    </border>
    <border>
      <left/>
      <right/>
      <top style="thin">
        <color indexed="49"/>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28">
    <xf numFmtId="0" fontId="0" fillId="0" borderId="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4" fontId="3" fillId="0" borderId="0" applyFill="0" applyBorder="0" applyProtection="0">
      <alignment horizontal="right" vertical="center"/>
    </xf>
    <xf numFmtId="0" fontId="14" fillId="0" borderId="0" applyNumberFormat="0" applyFill="0" applyBorder="0" applyProtection="0">
      <alignment horizontal="left"/>
    </xf>
    <xf numFmtId="0" fontId="14" fillId="0" borderId="0" applyNumberFormat="0" applyFill="0" applyBorder="0" applyAlignment="0" applyProtection="0"/>
    <xf numFmtId="0" fontId="14" fillId="0" borderId="0" applyNumberFormat="0" applyFill="0" applyBorder="0" applyAlignment="0" applyProtection="0"/>
    <xf numFmtId="0" fontId="14" fillId="3" borderId="1" applyNumberFormat="0" applyAlignment="0" applyProtection="0"/>
    <xf numFmtId="0" fontId="4" fillId="0" borderId="0" applyFill="0" applyBorder="0" applyAlignment="0" applyProtection="0"/>
    <xf numFmtId="164" fontId="14" fillId="0" borderId="0" applyFill="0" applyBorder="0" applyAlignment="0" applyProtection="0"/>
    <xf numFmtId="0" fontId="5" fillId="0" borderId="0"/>
    <xf numFmtId="0" fontId="5" fillId="0" borderId="0"/>
    <xf numFmtId="0" fontId="5" fillId="0" borderId="0"/>
    <xf numFmtId="9" fontId="14" fillId="0" borderId="0" applyFill="0" applyBorder="0" applyAlignment="0" applyProtection="0"/>
    <xf numFmtId="0" fontId="14"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Protection="0">
      <alignment horizontal="left"/>
    </xf>
    <xf numFmtId="0" fontId="1" fillId="0" borderId="0" applyNumberFormat="0" applyFill="0" applyBorder="0" applyAlignment="0" applyProtection="0"/>
    <xf numFmtId="0" fontId="14" fillId="0" borderId="0" applyNumberFormat="0" applyFill="0" applyBorder="0" applyProtection="0">
      <alignment horizontal="left"/>
    </xf>
    <xf numFmtId="0" fontId="6" fillId="0" borderId="2" applyNumberFormat="0" applyFill="0" applyAlignment="0" applyProtection="0"/>
    <xf numFmtId="0" fontId="14" fillId="0" borderId="0" applyNumberFormat="0" applyFill="0" applyBorder="0" applyAlignment="0" applyProtection="0"/>
  </cellStyleXfs>
  <cellXfs count="1111">
    <xf numFmtId="0" fontId="0" fillId="0" borderId="0" xfId="0"/>
    <xf numFmtId="0" fontId="7" fillId="2" borderId="0" xfId="0" applyFont="1" applyFill="1"/>
    <xf numFmtId="0" fontId="0" fillId="2" borderId="0" xfId="0" applyFill="1"/>
    <xf numFmtId="0" fontId="13" fillId="2" borderId="0" xfId="0" applyFont="1" applyFill="1"/>
    <xf numFmtId="0" fontId="38" fillId="10" borderId="3" xfId="0" applyFont="1" applyFill="1" applyBorder="1" applyAlignment="1">
      <alignment horizontal="center" vertical="center"/>
    </xf>
    <xf numFmtId="0" fontId="38" fillId="11" borderId="4" xfId="0" applyFont="1" applyFill="1" applyBorder="1" applyAlignment="1">
      <alignment horizontal="center" vertical="center"/>
    </xf>
    <xf numFmtId="0" fontId="38" fillId="11" borderId="5" xfId="0" applyFont="1" applyFill="1" applyBorder="1" applyAlignment="1">
      <alignment horizontal="center" vertical="center"/>
    </xf>
    <xf numFmtId="0" fontId="39" fillId="0" borderId="0" xfId="0" applyFont="1" applyAlignment="1">
      <alignment vertical="center"/>
    </xf>
    <xf numFmtId="0" fontId="39" fillId="0" borderId="0" xfId="0" applyFont="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vertical="center"/>
    </xf>
    <xf numFmtId="0" fontId="39" fillId="0" borderId="8" xfId="0" applyFont="1" applyBorder="1" applyAlignment="1">
      <alignment horizontal="center" vertical="center"/>
    </xf>
    <xf numFmtId="0" fontId="39" fillId="0" borderId="9" xfId="0" applyFont="1" applyBorder="1" applyAlignment="1">
      <alignment horizontal="center" vertical="center"/>
    </xf>
    <xf numFmtId="0" fontId="39" fillId="0" borderId="10" xfId="0" applyFont="1" applyBorder="1" applyAlignment="1">
      <alignment vertical="center"/>
    </xf>
    <xf numFmtId="0" fontId="39" fillId="0" borderId="10"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vertical="center"/>
    </xf>
    <xf numFmtId="0" fontId="39" fillId="0" borderId="8" xfId="0" applyFont="1" applyBorder="1" applyAlignment="1">
      <alignment horizontal="center" vertical="center" wrapText="1"/>
    </xf>
    <xf numFmtId="0" fontId="38" fillId="12" borderId="3" xfId="0" applyFont="1" applyFill="1" applyBorder="1" applyAlignment="1">
      <alignment horizontal="center" vertical="center"/>
    </xf>
    <xf numFmtId="0" fontId="38" fillId="13" borderId="5" xfId="0" applyFont="1" applyFill="1" applyBorder="1" applyAlignment="1">
      <alignment horizontal="center" vertical="center"/>
    </xf>
    <xf numFmtId="0" fontId="38" fillId="14" borderId="3" xfId="0" applyFont="1" applyFill="1" applyBorder="1" applyAlignment="1">
      <alignment horizontal="center" vertical="center"/>
    </xf>
    <xf numFmtId="0" fontId="38" fillId="15" borderId="4" xfId="0" applyFont="1" applyFill="1" applyBorder="1" applyAlignment="1">
      <alignment horizontal="center" vertical="center"/>
    </xf>
    <xf numFmtId="0" fontId="38" fillId="15" borderId="5" xfId="0" applyFont="1" applyFill="1" applyBorder="1" applyAlignment="1">
      <alignment horizontal="center" vertical="center"/>
    </xf>
    <xf numFmtId="0" fontId="38" fillId="16" borderId="3" xfId="0" applyFont="1" applyFill="1" applyBorder="1" applyAlignment="1">
      <alignment horizontal="center" vertical="center"/>
    </xf>
    <xf numFmtId="0" fontId="38" fillId="17" borderId="5" xfId="0" applyFont="1" applyFill="1" applyBorder="1" applyAlignment="1">
      <alignment horizontal="center" vertical="center"/>
    </xf>
    <xf numFmtId="0" fontId="38" fillId="18" borderId="13" xfId="0" applyFont="1" applyFill="1" applyBorder="1" applyAlignment="1">
      <alignment horizontal="center" vertical="center" wrapText="1"/>
    </xf>
    <xf numFmtId="0" fontId="38" fillId="19" borderId="14" xfId="0" applyFont="1" applyFill="1" applyBorder="1" applyAlignment="1">
      <alignment horizontal="center" vertical="center"/>
    </xf>
    <xf numFmtId="0" fontId="40" fillId="9" borderId="0" xfId="0" applyFont="1" applyFill="1"/>
    <xf numFmtId="0" fontId="41" fillId="9" borderId="0" xfId="0" applyFont="1" applyFill="1" applyAlignment="1">
      <alignment vertical="center" wrapText="1"/>
    </xf>
    <xf numFmtId="0" fontId="40" fillId="9" borderId="0" xfId="0" applyFont="1" applyFill="1" applyAlignment="1">
      <alignment wrapText="1"/>
    </xf>
    <xf numFmtId="0" fontId="42" fillId="9" borderId="0" xfId="0" applyFont="1" applyFill="1" applyAlignment="1">
      <alignment vertical="center" wrapText="1"/>
    </xf>
    <xf numFmtId="0" fontId="40" fillId="9" borderId="0" xfId="0" applyFont="1" applyFill="1" applyAlignment="1">
      <alignment vertical="center"/>
    </xf>
    <xf numFmtId="0" fontId="39" fillId="20" borderId="8" xfId="0" applyFont="1" applyFill="1" applyBorder="1" applyAlignment="1">
      <alignment horizontal="center" vertical="center"/>
    </xf>
    <xf numFmtId="0" fontId="39" fillId="20" borderId="0" xfId="0" applyFont="1" applyFill="1" applyAlignment="1">
      <alignment horizontal="center" vertical="center"/>
    </xf>
    <xf numFmtId="0" fontId="39" fillId="20" borderId="6" xfId="0" applyFont="1" applyFill="1" applyBorder="1" applyAlignment="1">
      <alignment horizontal="center" vertical="center"/>
    </xf>
    <xf numFmtId="0" fontId="39" fillId="21" borderId="7" xfId="0" applyFont="1" applyFill="1" applyBorder="1" applyAlignment="1">
      <alignment vertical="center" wrapText="1"/>
    </xf>
    <xf numFmtId="0" fontId="39" fillId="20" borderId="7" xfId="0" applyFont="1" applyFill="1" applyBorder="1" applyAlignment="1">
      <alignment horizontal="left" vertical="center"/>
    </xf>
    <xf numFmtId="0" fontId="39" fillId="21" borderId="0" xfId="0" applyFont="1" applyFill="1" applyAlignment="1">
      <alignment horizontal="center" vertical="center"/>
    </xf>
    <xf numFmtId="0" fontId="39" fillId="21" borderId="6" xfId="0" applyFont="1" applyFill="1" applyBorder="1" applyAlignment="1">
      <alignment horizontal="center" vertical="center"/>
    </xf>
    <xf numFmtId="0" fontId="39" fillId="21" borderId="7" xfId="0" applyFont="1" applyFill="1" applyBorder="1" applyAlignment="1">
      <alignment vertical="center"/>
    </xf>
    <xf numFmtId="0" fontId="39" fillId="21" borderId="12" xfId="0" applyFont="1" applyFill="1" applyBorder="1"/>
    <xf numFmtId="0" fontId="39" fillId="0" borderId="0" xfId="0" applyFont="1" applyAlignment="1">
      <alignment horizontal="center" vertical="center" wrapText="1"/>
    </xf>
    <xf numFmtId="0" fontId="40" fillId="0" borderId="9" xfId="0" applyFont="1" applyBorder="1" applyAlignment="1">
      <alignment horizontal="center" vertical="center"/>
    </xf>
    <xf numFmtId="0" fontId="40" fillId="0" borderId="10" xfId="0" applyFont="1" applyBorder="1" applyAlignment="1">
      <alignment horizontal="center" vertical="center"/>
    </xf>
    <xf numFmtId="0" fontId="40" fillId="0" borderId="11" xfId="0" applyFont="1" applyBorder="1" applyAlignment="1">
      <alignment horizontal="center" vertical="center"/>
    </xf>
    <xf numFmtId="0" fontId="43" fillId="0" borderId="10" xfId="0" applyFont="1" applyBorder="1" applyAlignment="1">
      <alignment vertical="center" wrapText="1"/>
    </xf>
    <xf numFmtId="0" fontId="39" fillId="21" borderId="10" xfId="0" applyFont="1" applyFill="1" applyBorder="1" applyAlignment="1">
      <alignment horizontal="center" vertical="center"/>
    </xf>
    <xf numFmtId="0" fontId="39" fillId="21" borderId="11" xfId="0" applyFont="1" applyFill="1" applyBorder="1" applyAlignment="1">
      <alignment horizontal="center" vertical="center"/>
    </xf>
    <xf numFmtId="0" fontId="43" fillId="0" borderId="0" xfId="0" applyFont="1" applyAlignment="1">
      <alignment vertical="center" wrapText="1"/>
    </xf>
    <xf numFmtId="0" fontId="39" fillId="21" borderId="10" xfId="0" applyFont="1" applyFill="1" applyBorder="1" applyAlignment="1">
      <alignment vertical="center"/>
    </xf>
    <xf numFmtId="0" fontId="39" fillId="21" borderId="11" xfId="0" applyFont="1" applyFill="1" applyBorder="1" applyAlignment="1">
      <alignment vertical="center"/>
    </xf>
    <xf numFmtId="0" fontId="39" fillId="0" borderId="15" xfId="0" applyFont="1" applyBorder="1" applyAlignment="1">
      <alignment vertical="center"/>
    </xf>
    <xf numFmtId="0" fontId="39" fillId="0" borderId="9" xfId="0" applyFont="1" applyBorder="1" applyAlignment="1">
      <alignment vertical="center"/>
    </xf>
    <xf numFmtId="0" fontId="40" fillId="21" borderId="11" xfId="0" applyFont="1" applyFill="1" applyBorder="1"/>
    <xf numFmtId="0" fontId="40" fillId="21" borderId="7" xfId="0" applyFont="1" applyFill="1" applyBorder="1"/>
    <xf numFmtId="0" fontId="40" fillId="21" borderId="12" xfId="0" applyFont="1" applyFill="1" applyBorder="1"/>
    <xf numFmtId="0" fontId="38" fillId="22" borderId="16" xfId="0" applyFont="1" applyFill="1" applyBorder="1" applyAlignment="1">
      <alignment horizontal="center" vertical="center"/>
    </xf>
    <xf numFmtId="0" fontId="1" fillId="0" borderId="0" xfId="0" applyFont="1"/>
    <xf numFmtId="0" fontId="39" fillId="21" borderId="8" xfId="0" applyFont="1" applyFill="1" applyBorder="1" applyAlignment="1">
      <alignment horizontal="center" vertical="center"/>
    </xf>
    <xf numFmtId="0" fontId="44" fillId="0" borderId="8" xfId="0" applyFont="1" applyBorder="1" applyAlignment="1">
      <alignment horizontal="center" vertical="center"/>
    </xf>
    <xf numFmtId="0" fontId="39" fillId="0" borderId="0" xfId="0" applyFont="1" applyAlignment="1">
      <alignment horizontal="left" vertical="center" wrapText="1"/>
    </xf>
    <xf numFmtId="0" fontId="15" fillId="0" borderId="0" xfId="0" applyFont="1" applyAlignment="1">
      <alignment horizontal="center"/>
    </xf>
    <xf numFmtId="0" fontId="39" fillId="0" borderId="7" xfId="0" applyFont="1" applyBorder="1" applyAlignment="1">
      <alignment vertical="center" wrapText="1"/>
    </xf>
    <xf numFmtId="0" fontId="39" fillId="0" borderId="0" xfId="0" applyFont="1" applyAlignment="1">
      <alignment horizontal="left" vertical="center"/>
    </xf>
    <xf numFmtId="0" fontId="39" fillId="0" borderId="7" xfId="0" applyFont="1" applyBorder="1"/>
    <xf numFmtId="0" fontId="39" fillId="0" borderId="8" xfId="0" applyFont="1" applyBorder="1" applyAlignment="1">
      <alignment horizontal="center"/>
    </xf>
    <xf numFmtId="0" fontId="39" fillId="0" borderId="10" xfId="0" applyFont="1" applyBorder="1"/>
    <xf numFmtId="0" fontId="39" fillId="0" borderId="12" xfId="0" applyFont="1" applyBorder="1"/>
    <xf numFmtId="0" fontId="39" fillId="0" borderId="0" xfId="0" applyFont="1" applyAlignment="1">
      <alignment vertical="center" wrapText="1"/>
    </xf>
    <xf numFmtId="0" fontId="39" fillId="0" borderId="0" xfId="0" applyFont="1"/>
    <xf numFmtId="0" fontId="39" fillId="0" borderId="0" xfId="0" applyFont="1" applyAlignment="1">
      <alignment horizontal="center"/>
    </xf>
    <xf numFmtId="0" fontId="15" fillId="0" borderId="0" xfId="0" applyFont="1" applyAlignment="1">
      <alignment horizontal="left"/>
    </xf>
    <xf numFmtId="0" fontId="40" fillId="0" borderId="0" xfId="0" applyFont="1"/>
    <xf numFmtId="0" fontId="39" fillId="0" borderId="17" xfId="0" applyFont="1" applyBorder="1" applyAlignment="1">
      <alignment horizontal="left" vertical="center"/>
    </xf>
    <xf numFmtId="0" fontId="39" fillId="0" borderId="6" xfId="0" applyFont="1" applyBorder="1" applyAlignment="1">
      <alignment horizontal="left" vertical="center"/>
    </xf>
    <xf numFmtId="0" fontId="39" fillId="0" borderId="8" xfId="0" applyFont="1" applyBorder="1"/>
    <xf numFmtId="0" fontId="39" fillId="0" borderId="6" xfId="0" applyFont="1" applyBorder="1"/>
    <xf numFmtId="0" fontId="40" fillId="0" borderId="9" xfId="0" applyFont="1" applyBorder="1"/>
    <xf numFmtId="0" fontId="40" fillId="0" borderId="10" xfId="0" applyFont="1" applyBorder="1"/>
    <xf numFmtId="0" fontId="40" fillId="0" borderId="11" xfId="0" applyFont="1" applyBorder="1"/>
    <xf numFmtId="0" fontId="45" fillId="9" borderId="0" xfId="0" applyFont="1" applyFill="1"/>
    <xf numFmtId="0" fontId="39" fillId="0" borderId="18" xfId="0" applyFont="1" applyBorder="1" applyAlignment="1">
      <alignment vertical="center" wrapText="1"/>
    </xf>
    <xf numFmtId="0" fontId="40" fillId="0" borderId="12" xfId="0" applyFont="1" applyBorder="1"/>
    <xf numFmtId="0" fontId="38" fillId="14" borderId="19" xfId="0" applyFont="1" applyFill="1" applyBorder="1" applyAlignment="1">
      <alignment horizontal="center" vertical="center"/>
    </xf>
    <xf numFmtId="0" fontId="39" fillId="21" borderId="20" xfId="0" applyFont="1" applyFill="1" applyBorder="1" applyAlignment="1">
      <alignment horizontal="center" vertical="center"/>
    </xf>
    <xf numFmtId="0" fontId="39" fillId="21" borderId="21" xfId="0" applyFont="1" applyFill="1" applyBorder="1" applyAlignment="1">
      <alignment horizontal="center" vertical="center"/>
    </xf>
    <xf numFmtId="0" fontId="43" fillId="0" borderId="0" xfId="0" applyFont="1" applyAlignment="1">
      <alignment horizontal="center" vertical="center"/>
    </xf>
    <xf numFmtId="0" fontId="40" fillId="0" borderId="15" xfId="0" applyFont="1" applyBorder="1" applyAlignment="1">
      <alignment horizontal="center" vertical="center"/>
    </xf>
    <xf numFmtId="0" fontId="39" fillId="0" borderId="10" xfId="0" applyFont="1" applyBorder="1" applyAlignment="1">
      <alignment horizontal="center" vertical="center" wrapText="1"/>
    </xf>
    <xf numFmtId="0" fontId="39" fillId="0" borderId="20" xfId="0" applyFont="1" applyBorder="1" applyAlignment="1">
      <alignment horizontal="left" vertical="center" wrapText="1"/>
    </xf>
    <xf numFmtId="0" fontId="39" fillId="0" borderId="10" xfId="0" applyFont="1" applyBorder="1" applyAlignment="1">
      <alignment horizontal="left" vertical="center" wrapText="1"/>
    </xf>
    <xf numFmtId="0" fontId="39" fillId="0" borderId="8" xfId="0" applyFont="1" applyBorder="1" applyAlignment="1">
      <alignment vertical="center"/>
    </xf>
    <xf numFmtId="0" fontId="15" fillId="0" borderId="0" xfId="0" applyFont="1" applyAlignment="1">
      <alignment wrapText="1"/>
    </xf>
    <xf numFmtId="0" fontId="39" fillId="0" borderId="20" xfId="0" applyFont="1" applyBorder="1" applyAlignment="1">
      <alignment vertical="center" wrapText="1"/>
    </xf>
    <xf numFmtId="0" fontId="39" fillId="0" borderId="10" xfId="0" applyFont="1" applyBorder="1" applyAlignment="1">
      <alignment vertical="center" wrapText="1"/>
    </xf>
    <xf numFmtId="0" fontId="40" fillId="9" borderId="22" xfId="0" applyFont="1" applyFill="1" applyBorder="1"/>
    <xf numFmtId="0" fontId="40" fillId="9" borderId="22" xfId="0" applyFont="1" applyFill="1" applyBorder="1" applyAlignment="1">
      <alignment wrapText="1"/>
    </xf>
    <xf numFmtId="0" fontId="15" fillId="0" borderId="0" xfId="0" applyFont="1"/>
    <xf numFmtId="0" fontId="11" fillId="0" borderId="0" xfId="0" applyFont="1" applyAlignment="1">
      <alignment horizontal="center" vertical="center"/>
    </xf>
    <xf numFmtId="0" fontId="0" fillId="0" borderId="8" xfId="0" applyBorder="1" applyAlignment="1">
      <alignment horizontal="center" vertical="center"/>
    </xf>
    <xf numFmtId="0" fontId="1" fillId="0" borderId="9" xfId="0" applyFont="1" applyBorder="1" applyAlignment="1">
      <alignment horizontal="center" vertical="center"/>
    </xf>
    <xf numFmtId="0" fontId="46" fillId="0" borderId="0" xfId="0" applyFont="1"/>
    <xf numFmtId="0" fontId="1" fillId="0" borderId="0" xfId="0" applyFont="1" applyAlignment="1">
      <alignment vertical="center"/>
    </xf>
    <xf numFmtId="0" fontId="40" fillId="0" borderId="7" xfId="0" applyFont="1" applyBorder="1"/>
    <xf numFmtId="0" fontId="40" fillId="0" borderId="6" xfId="0" applyFont="1" applyBorder="1"/>
    <xf numFmtId="0" fontId="38" fillId="22" borderId="18" xfId="0" applyFont="1" applyFill="1" applyBorder="1" applyAlignment="1">
      <alignment horizontal="center" vertical="center"/>
    </xf>
    <xf numFmtId="0" fontId="39" fillId="0" borderId="0" xfId="0" applyFont="1" applyAlignment="1">
      <alignment wrapText="1"/>
    </xf>
    <xf numFmtId="0" fontId="1" fillId="0" borderId="0" xfId="0" applyFont="1" applyAlignment="1">
      <alignment horizontal="left" vertical="center" indent="4"/>
    </xf>
    <xf numFmtId="0" fontId="40" fillId="0" borderId="0" xfId="0" applyFont="1" applyAlignment="1">
      <alignment horizontal="left" indent="4"/>
    </xf>
    <xf numFmtId="0" fontId="40" fillId="0" borderId="10" xfId="0" applyFont="1" applyBorder="1" applyAlignment="1">
      <alignment horizontal="left" indent="4"/>
    </xf>
    <xf numFmtId="0" fontId="15" fillId="0" borderId="0" xfId="0" applyFont="1" applyAlignment="1">
      <alignment horizontal="center" vertical="center"/>
    </xf>
    <xf numFmtId="0" fontId="39" fillId="0" borderId="9" xfId="0" applyFont="1" applyBorder="1" applyAlignment="1">
      <alignment horizontal="center"/>
    </xf>
    <xf numFmtId="0" fontId="15" fillId="0" borderId="10" xfId="0" applyFont="1" applyBorder="1" applyAlignment="1">
      <alignment horizontal="left"/>
    </xf>
    <xf numFmtId="0" fontId="15" fillId="0" borderId="10" xfId="0" applyFont="1" applyBorder="1" applyAlignment="1">
      <alignment horizontal="center"/>
    </xf>
    <xf numFmtId="0" fontId="39" fillId="0" borderId="11" xfId="0" applyFont="1" applyBorder="1" applyAlignment="1">
      <alignment horizontal="left" vertical="center"/>
    </xf>
    <xf numFmtId="0" fontId="47" fillId="0" borderId="7" xfId="0" applyFont="1" applyBorder="1" applyAlignment="1">
      <alignment vertical="top" wrapText="1"/>
    </xf>
    <xf numFmtId="0" fontId="39" fillId="0" borderId="7" xfId="0" applyFont="1" applyBorder="1" applyAlignment="1">
      <alignment vertical="top" wrapText="1"/>
    </xf>
    <xf numFmtId="0" fontId="15" fillId="0" borderId="0" xfId="0" applyFont="1" applyAlignment="1">
      <alignment vertical="center"/>
    </xf>
    <xf numFmtId="0" fontId="38" fillId="18" borderId="3" xfId="0" applyFont="1" applyFill="1" applyBorder="1" applyAlignment="1">
      <alignment horizontal="center" vertical="center" wrapText="1"/>
    </xf>
    <xf numFmtId="0" fontId="38" fillId="19" borderId="5" xfId="0" applyFont="1" applyFill="1" applyBorder="1" applyAlignment="1">
      <alignment horizontal="center" vertical="center"/>
    </xf>
    <xf numFmtId="0" fontId="1" fillId="0" borderId="7" xfId="0" applyFont="1" applyBorder="1"/>
    <xf numFmtId="0" fontId="15" fillId="0" borderId="0" xfId="0" applyFont="1" applyAlignment="1">
      <alignment horizontal="left" vertical="center" indent="4"/>
    </xf>
    <xf numFmtId="0" fontId="15" fillId="0" borderId="10" xfId="0" applyFont="1" applyBorder="1"/>
    <xf numFmtId="0" fontId="15" fillId="0" borderId="7" xfId="0" applyFont="1" applyBorder="1" applyAlignment="1">
      <alignment horizontal="center" vertical="center"/>
    </xf>
    <xf numFmtId="0" fontId="15" fillId="0" borderId="0" xfId="0" applyFont="1" applyAlignment="1">
      <alignment vertical="center" wrapText="1"/>
    </xf>
    <xf numFmtId="0" fontId="15" fillId="0" borderId="10" xfId="0" applyFont="1" applyBorder="1" applyAlignment="1">
      <alignment horizontal="center" vertical="center"/>
    </xf>
    <xf numFmtId="0" fontId="15" fillId="0" borderId="10" xfId="0" applyFont="1" applyBorder="1" applyAlignment="1">
      <alignment vertical="center" wrapText="1"/>
    </xf>
    <xf numFmtId="0" fontId="39" fillId="0" borderId="10" xfId="0" applyFont="1" applyBorder="1" applyAlignment="1">
      <alignment horizontal="center"/>
    </xf>
    <xf numFmtId="0" fontId="43" fillId="0" borderId="8" xfId="0" applyFont="1" applyBorder="1" applyAlignment="1">
      <alignment horizontal="center" vertical="center"/>
    </xf>
    <xf numFmtId="0" fontId="39" fillId="0" borderId="7" xfId="0" applyFont="1" applyBorder="1" applyAlignment="1">
      <alignment wrapText="1"/>
    </xf>
    <xf numFmtId="0" fontId="39" fillId="0" borderId="12" xfId="0" applyFont="1" applyBorder="1" applyAlignment="1">
      <alignment wrapText="1"/>
    </xf>
    <xf numFmtId="0" fontId="44" fillId="0" borderId="8" xfId="0" applyFont="1" applyBorder="1" applyAlignment="1">
      <alignment horizontal="center" vertical="center" wrapText="1"/>
    </xf>
    <xf numFmtId="0" fontId="15" fillId="0" borderId="10" xfId="0" applyFont="1" applyBorder="1" applyAlignment="1">
      <alignment horizontal="left" vertical="center" indent="4"/>
    </xf>
    <xf numFmtId="0" fontId="39" fillId="0" borderId="10" xfId="0" applyFont="1" applyBorder="1" applyAlignment="1">
      <alignment wrapText="1"/>
    </xf>
    <xf numFmtId="0" fontId="39" fillId="0" borderId="12" xfId="0" applyFont="1" applyBorder="1" applyAlignment="1">
      <alignment vertical="center" wrapText="1"/>
    </xf>
    <xf numFmtId="0" fontId="15" fillId="0" borderId="10" xfId="0" applyFont="1" applyBorder="1" applyAlignment="1">
      <alignment vertical="center"/>
    </xf>
    <xf numFmtId="0" fontId="1" fillId="0" borderId="12" xfId="0" applyFont="1" applyBorder="1"/>
    <xf numFmtId="0" fontId="39" fillId="0" borderId="6" xfId="0" applyFont="1" applyBorder="1" applyAlignment="1">
      <alignment horizontal="left" vertical="center" wrapText="1"/>
    </xf>
    <xf numFmtId="0" fontId="44" fillId="0" borderId="8" xfId="0" applyFont="1" applyBorder="1" applyAlignment="1">
      <alignment horizontal="left" vertical="center" wrapText="1"/>
    </xf>
    <xf numFmtId="0" fontId="39" fillId="21" borderId="0" xfId="0" applyFont="1" applyFill="1" applyAlignment="1">
      <alignment horizontal="center" vertical="center" wrapText="1"/>
    </xf>
    <xf numFmtId="0" fontId="4" fillId="20" borderId="7" xfId="12" applyFill="1" applyBorder="1" applyAlignment="1">
      <alignment horizontal="left" vertical="center" wrapText="1"/>
    </xf>
    <xf numFmtId="0" fontId="4" fillId="20" borderId="7" xfId="12" applyFill="1" applyBorder="1" applyAlignment="1">
      <alignment horizontal="left" wrapText="1"/>
    </xf>
    <xf numFmtId="0" fontId="40" fillId="20" borderId="7" xfId="0" applyFont="1" applyFill="1" applyBorder="1"/>
    <xf numFmtId="0" fontId="40" fillId="20" borderId="12" xfId="0" applyFont="1" applyFill="1" applyBorder="1"/>
    <xf numFmtId="0" fontId="39" fillId="20" borderId="7" xfId="0" applyFont="1" applyFill="1" applyBorder="1" applyAlignment="1">
      <alignment horizontal="center" vertical="center"/>
    </xf>
    <xf numFmtId="0" fontId="38" fillId="10" borderId="23" xfId="0" applyFont="1" applyFill="1" applyBorder="1" applyAlignment="1">
      <alignment horizontal="center" vertical="center"/>
    </xf>
    <xf numFmtId="0" fontId="44" fillId="0" borderId="0" xfId="0" applyFont="1" applyAlignment="1">
      <alignment horizontal="center" vertical="center" wrapText="1"/>
    </xf>
    <xf numFmtId="0" fontId="38" fillId="0" borderId="0" xfId="0" applyFont="1" applyAlignment="1">
      <alignment horizontal="center" vertical="center"/>
    </xf>
    <xf numFmtId="0" fontId="38" fillId="0" borderId="7" xfId="0" applyFont="1" applyBorder="1" applyAlignment="1">
      <alignment horizontal="center" vertical="center" wrapText="1"/>
    </xf>
    <xf numFmtId="0" fontId="48" fillId="0" borderId="0" xfId="0" applyFont="1" applyAlignment="1">
      <alignment horizontal="center" vertical="center"/>
    </xf>
    <xf numFmtId="0" fontId="48" fillId="0" borderId="8" xfId="0" applyFont="1" applyBorder="1" applyAlignment="1">
      <alignment horizontal="center" vertical="center"/>
    </xf>
    <xf numFmtId="0" fontId="48" fillId="0" borderId="0" xfId="0" applyFont="1" applyAlignment="1">
      <alignment horizontal="left" vertical="center"/>
    </xf>
    <xf numFmtId="0" fontId="15" fillId="0" borderId="6" xfId="0" applyFont="1" applyBorder="1" applyAlignment="1">
      <alignment horizontal="center" vertical="center"/>
    </xf>
    <xf numFmtId="0" fontId="39" fillId="21" borderId="10" xfId="0" applyFont="1" applyFill="1" applyBorder="1" applyAlignment="1">
      <alignment horizontal="center" vertical="center" wrapText="1"/>
    </xf>
    <xf numFmtId="0" fontId="15" fillId="20" borderId="21" xfId="0" applyFont="1" applyFill="1" applyBorder="1" applyAlignment="1">
      <alignment vertical="center" wrapText="1"/>
    </xf>
    <xf numFmtId="0" fontId="15" fillId="20" borderId="6" xfId="0" applyFont="1" applyFill="1" applyBorder="1" applyAlignment="1">
      <alignment vertical="center" wrapText="1"/>
    </xf>
    <xf numFmtId="0" fontId="19" fillId="0" borderId="0" xfId="0" applyFont="1" applyAlignment="1">
      <alignment horizontal="left" vertical="center" indent="4"/>
    </xf>
    <xf numFmtId="0" fontId="15" fillId="20" borderId="11" xfId="0" applyFont="1" applyFill="1" applyBorder="1" applyAlignment="1">
      <alignment vertical="center" wrapText="1"/>
    </xf>
    <xf numFmtId="0" fontId="39" fillId="0" borderId="24" xfId="0" applyFont="1" applyBorder="1" applyAlignment="1">
      <alignment vertical="center" wrapText="1"/>
    </xf>
    <xf numFmtId="0" fontId="39" fillId="0" borderId="12" xfId="0" applyFont="1" applyBorder="1" applyAlignment="1">
      <alignment vertical="top" wrapText="1"/>
    </xf>
    <xf numFmtId="0" fontId="15" fillId="0" borderId="6" xfId="0" applyFont="1" applyBorder="1" applyAlignment="1">
      <alignment horizontal="left" vertical="center"/>
    </xf>
    <xf numFmtId="0" fontId="15" fillId="0" borderId="11" xfId="0" applyFont="1" applyBorder="1" applyAlignment="1">
      <alignment horizontal="left" vertical="center"/>
    </xf>
    <xf numFmtId="0" fontId="39" fillId="0" borderId="9" xfId="0" applyFont="1" applyBorder="1" applyAlignment="1">
      <alignment horizontal="center" vertical="center" wrapText="1"/>
    </xf>
    <xf numFmtId="0" fontId="39" fillId="0" borderId="15" xfId="0" applyFont="1" applyBorder="1" applyAlignment="1">
      <alignment horizontal="center" vertical="center"/>
    </xf>
    <xf numFmtId="0" fontId="4" fillId="20" borderId="12" xfId="12" applyFill="1" applyBorder="1" applyAlignment="1">
      <alignment horizontal="left" wrapText="1"/>
    </xf>
    <xf numFmtId="0" fontId="39" fillId="20" borderId="12" xfId="0" applyFont="1" applyFill="1" applyBorder="1" applyAlignment="1">
      <alignment horizontal="center" vertical="center"/>
    </xf>
    <xf numFmtId="0" fontId="48" fillId="0" borderId="8" xfId="0" applyFont="1" applyBorder="1" applyAlignment="1">
      <alignment horizontal="center" vertical="center" wrapText="1"/>
    </xf>
    <xf numFmtId="0" fontId="38" fillId="0" borderId="8" xfId="0" applyFont="1" applyBorder="1" applyAlignment="1">
      <alignment horizontal="center" vertical="center"/>
    </xf>
    <xf numFmtId="0" fontId="48" fillId="0" borderId="0" xfId="0" applyFont="1" applyAlignment="1">
      <alignment horizontal="center" vertical="center" wrapText="1"/>
    </xf>
    <xf numFmtId="0" fontId="48" fillId="0" borderId="0" xfId="0" applyFont="1" applyAlignment="1">
      <alignment horizontal="left" vertical="center" wrapText="1"/>
    </xf>
    <xf numFmtId="0" fontId="48" fillId="0" borderId="6" xfId="0" applyFont="1" applyBorder="1" applyAlignment="1">
      <alignment horizontal="center" vertical="center"/>
    </xf>
    <xf numFmtId="0" fontId="15" fillId="0" borderId="0" xfId="0" applyFont="1" applyAlignment="1">
      <alignment horizontal="center" vertical="center" wrapText="1"/>
    </xf>
    <xf numFmtId="0" fontId="39" fillId="0" borderId="25" xfId="0" applyFont="1" applyBorder="1" applyAlignment="1">
      <alignment horizontal="center" vertical="center" wrapText="1"/>
    </xf>
    <xf numFmtId="0" fontId="39" fillId="0" borderId="26" xfId="0" applyFont="1" applyBorder="1" applyAlignment="1">
      <alignment vertical="center" wrapText="1"/>
    </xf>
    <xf numFmtId="0" fontId="39" fillId="0" borderId="26" xfId="0" applyFont="1" applyBorder="1" applyAlignment="1">
      <alignment horizontal="center" vertical="center"/>
    </xf>
    <xf numFmtId="0" fontId="15" fillId="0" borderId="26" xfId="0" applyFont="1" applyBorder="1" applyAlignment="1">
      <alignment horizontal="center" vertical="center"/>
    </xf>
    <xf numFmtId="0" fontId="15" fillId="0" borderId="7" xfId="0" applyFont="1" applyBorder="1" applyAlignment="1">
      <alignment horizontal="left" vertical="center"/>
    </xf>
    <xf numFmtId="0" fontId="15" fillId="0" borderId="12" xfId="0" applyFont="1" applyBorder="1" applyAlignment="1">
      <alignment horizontal="left" vertical="center"/>
    </xf>
    <xf numFmtId="0" fontId="48" fillId="0" borderId="9" xfId="0" applyFont="1" applyBorder="1" applyAlignment="1">
      <alignment horizontal="center" vertical="center" wrapText="1"/>
    </xf>
    <xf numFmtId="0" fontId="48" fillId="0" borderId="10" xfId="0" applyFont="1" applyBorder="1" applyAlignment="1">
      <alignment horizontal="left" vertical="center"/>
    </xf>
    <xf numFmtId="0" fontId="48" fillId="0" borderId="10" xfId="0" applyFont="1" applyBorder="1" applyAlignment="1">
      <alignment horizontal="center" vertical="center"/>
    </xf>
    <xf numFmtId="0" fontId="38" fillId="0" borderId="12" xfId="0" applyFont="1" applyBorder="1" applyAlignment="1">
      <alignment horizontal="center" vertical="center" wrapText="1"/>
    </xf>
    <xf numFmtId="0" fontId="48" fillId="0" borderId="7" xfId="0" applyFont="1" applyBorder="1" applyAlignment="1">
      <alignment horizontal="left" vertical="center" wrapText="1"/>
    </xf>
    <xf numFmtId="0" fontId="48" fillId="0" borderId="15" xfId="0" applyFont="1" applyBorder="1" applyAlignment="1">
      <alignment horizontal="center" vertical="center" wrapText="1"/>
    </xf>
    <xf numFmtId="0" fontId="48" fillId="0" borderId="20" xfId="0" applyFont="1" applyBorder="1" applyAlignment="1">
      <alignment horizontal="left" vertical="center"/>
    </xf>
    <xf numFmtId="0" fontId="48" fillId="0" borderId="20" xfId="0" applyFont="1" applyBorder="1" applyAlignment="1">
      <alignment horizontal="center" vertical="center"/>
    </xf>
    <xf numFmtId="0" fontId="15" fillId="20" borderId="0" xfId="0" applyFont="1" applyFill="1" applyAlignment="1">
      <alignment vertical="center" wrapText="1"/>
    </xf>
    <xf numFmtId="0" fontId="40" fillId="21" borderId="10" xfId="0" applyFont="1" applyFill="1" applyBorder="1"/>
    <xf numFmtId="0" fontId="15" fillId="20" borderId="0" xfId="0" applyFont="1" applyFill="1" applyAlignment="1">
      <alignment vertical="center"/>
    </xf>
    <xf numFmtId="0" fontId="15" fillId="20" borderId="10" xfId="0" applyFont="1" applyFill="1" applyBorder="1"/>
    <xf numFmtId="0" fontId="38" fillId="13" borderId="27" xfId="0" applyFont="1" applyFill="1" applyBorder="1" applyAlignment="1">
      <alignment horizontal="center" vertical="center"/>
    </xf>
    <xf numFmtId="0" fontId="48" fillId="0" borderId="10" xfId="0" applyFont="1" applyBorder="1" applyAlignment="1">
      <alignment horizontal="left" vertical="center" wrapText="1"/>
    </xf>
    <xf numFmtId="0" fontId="48" fillId="0" borderId="10" xfId="0" applyFont="1" applyBorder="1" applyAlignment="1">
      <alignment horizontal="center" vertical="center" wrapText="1"/>
    </xf>
    <xf numFmtId="0" fontId="48" fillId="0" borderId="11" xfId="0" applyFont="1" applyBorder="1" applyAlignment="1">
      <alignment horizontal="center" vertical="center"/>
    </xf>
    <xf numFmtId="0" fontId="39" fillId="21" borderId="8" xfId="0" applyFont="1" applyFill="1" applyBorder="1" applyAlignment="1">
      <alignment horizontal="center" vertical="center" wrapText="1"/>
    </xf>
    <xf numFmtId="0" fontId="48" fillId="20" borderId="7" xfId="0" applyFont="1" applyFill="1" applyBorder="1" applyAlignment="1">
      <alignment horizontal="left" vertical="center" wrapText="1"/>
    </xf>
    <xf numFmtId="0" fontId="39" fillId="20" borderId="11" xfId="0" applyFont="1" applyFill="1" applyBorder="1" applyAlignment="1">
      <alignment horizontal="center" vertical="center"/>
    </xf>
    <xf numFmtId="0" fontId="39" fillId="21" borderId="6" xfId="0" applyFont="1" applyFill="1" applyBorder="1" applyAlignment="1">
      <alignment horizontal="left" wrapText="1"/>
    </xf>
    <xf numFmtId="0" fontId="39" fillId="21" borderId="11" xfId="0" applyFont="1" applyFill="1" applyBorder="1" applyAlignment="1">
      <alignment horizontal="left" wrapText="1"/>
    </xf>
    <xf numFmtId="0" fontId="38" fillId="19" borderId="28" xfId="0" applyFont="1" applyFill="1" applyBorder="1" applyAlignment="1">
      <alignment horizontal="center" vertical="center"/>
    </xf>
    <xf numFmtId="0" fontId="38" fillId="19" borderId="29" xfId="0" applyFont="1" applyFill="1" applyBorder="1" applyAlignment="1">
      <alignment horizontal="center" vertical="center"/>
    </xf>
    <xf numFmtId="0" fontId="38" fillId="19" borderId="30" xfId="0" applyFont="1" applyFill="1" applyBorder="1" applyAlignment="1">
      <alignment horizontal="center" vertical="center"/>
    </xf>
    <xf numFmtId="0" fontId="50" fillId="9" borderId="0" xfId="0" applyFont="1" applyFill="1" applyAlignment="1">
      <alignment horizontal="left" vertical="center" wrapText="1"/>
    </xf>
    <xf numFmtId="0" fontId="38" fillId="15" borderId="28" xfId="0" applyFont="1" applyFill="1" applyBorder="1" applyAlignment="1">
      <alignment horizontal="center" vertical="center"/>
    </xf>
    <xf numFmtId="0" fontId="38" fillId="15" borderId="29" xfId="0" applyFont="1" applyFill="1" applyBorder="1" applyAlignment="1">
      <alignment horizontal="center" vertical="center"/>
    </xf>
    <xf numFmtId="0" fontId="38" fillId="15" borderId="30" xfId="0" applyFont="1" applyFill="1" applyBorder="1" applyAlignment="1">
      <alignment horizontal="center" vertical="center"/>
    </xf>
    <xf numFmtId="0" fontId="38" fillId="17" borderId="28" xfId="0" applyFont="1" applyFill="1" applyBorder="1" applyAlignment="1">
      <alignment horizontal="center" vertical="center"/>
    </xf>
    <xf numFmtId="0" fontId="38" fillId="17" borderId="29" xfId="0" applyFont="1" applyFill="1" applyBorder="1" applyAlignment="1">
      <alignment horizontal="center" vertical="center"/>
    </xf>
    <xf numFmtId="0" fontId="38" fillId="17" borderId="30" xfId="0" applyFont="1" applyFill="1" applyBorder="1" applyAlignment="1">
      <alignment horizontal="center" vertical="center"/>
    </xf>
    <xf numFmtId="0" fontId="38" fillId="11" borderId="28" xfId="0" applyFont="1" applyFill="1" applyBorder="1" applyAlignment="1">
      <alignment horizontal="center" vertical="center"/>
    </xf>
    <xf numFmtId="0" fontId="38" fillId="11" borderId="29" xfId="0" applyFont="1" applyFill="1" applyBorder="1" applyAlignment="1">
      <alignment horizontal="center" vertical="center"/>
    </xf>
    <xf numFmtId="0" fontId="38" fillId="11" borderId="30" xfId="0" applyFont="1" applyFill="1" applyBorder="1" applyAlignment="1">
      <alignment horizontal="center" vertical="center"/>
    </xf>
    <xf numFmtId="0" fontId="38" fillId="13" borderId="28" xfId="0" applyFont="1" applyFill="1" applyBorder="1" applyAlignment="1">
      <alignment horizontal="center" vertical="center"/>
    </xf>
    <xf numFmtId="0" fontId="38" fillId="13" borderId="29" xfId="0" applyFont="1" applyFill="1" applyBorder="1" applyAlignment="1">
      <alignment horizontal="center" vertical="center"/>
    </xf>
    <xf numFmtId="0" fontId="38" fillId="13" borderId="30" xfId="0" applyFont="1" applyFill="1" applyBorder="1" applyAlignment="1">
      <alignment horizontal="center" vertical="center"/>
    </xf>
    <xf numFmtId="0" fontId="15" fillId="0" borderId="6" xfId="0" applyFont="1" applyBorder="1" applyAlignment="1">
      <alignment horizontal="left" vertical="center" wrapText="1"/>
    </xf>
    <xf numFmtId="0" fontId="39" fillId="0" borderId="0" xfId="0" applyFont="1" applyAlignment="1">
      <alignment vertical="top" wrapText="1"/>
    </xf>
    <xf numFmtId="0" fontId="39" fillId="0" borderId="8" xfId="0" applyFont="1" applyBorder="1" applyAlignment="1">
      <alignment wrapText="1"/>
    </xf>
    <xf numFmtId="0" fontId="39" fillId="0" borderId="9" xfId="0" applyFont="1" applyBorder="1" applyAlignment="1">
      <alignment wrapText="1"/>
    </xf>
    <xf numFmtId="0" fontId="39" fillId="0" borderId="7" xfId="0" applyFont="1" applyBorder="1" applyAlignment="1">
      <alignment horizontal="left" vertical="center"/>
    </xf>
    <xf numFmtId="0" fontId="39" fillId="0" borderId="12" xfId="0" applyFont="1" applyBorder="1" applyAlignment="1">
      <alignment horizontal="left" vertical="center"/>
    </xf>
    <xf numFmtId="0" fontId="15" fillId="0" borderId="11" xfId="0" applyFont="1" applyBorder="1"/>
    <xf numFmtId="0" fontId="39" fillId="0" borderId="15" xfId="0" applyFont="1" applyBorder="1" applyAlignment="1">
      <alignment vertical="center" wrapText="1"/>
    </xf>
    <xf numFmtId="0" fontId="39" fillId="0" borderId="8" xfId="0" applyFont="1" applyBorder="1" applyAlignment="1">
      <alignment vertical="center" wrapText="1"/>
    </xf>
    <xf numFmtId="0" fontId="16" fillId="0" borderId="7" xfId="0" applyFont="1" applyBorder="1" applyAlignment="1">
      <alignment horizontal="left" vertical="center"/>
    </xf>
    <xf numFmtId="0" fontId="15" fillId="0" borderId="11" xfId="0" applyFont="1" applyBorder="1" applyAlignment="1">
      <alignment horizontal="center" vertical="center"/>
    </xf>
    <xf numFmtId="0" fontId="39" fillId="0" borderId="21" xfId="0" applyFont="1" applyBorder="1" applyAlignment="1">
      <alignment vertical="center" wrapText="1"/>
    </xf>
    <xf numFmtId="0" fontId="39" fillId="0" borderId="6" xfId="0" applyFont="1" applyBorder="1" applyAlignment="1">
      <alignment vertical="center" wrapText="1"/>
    </xf>
    <xf numFmtId="0" fontId="40" fillId="9" borderId="7" xfId="0" applyFont="1" applyFill="1" applyBorder="1"/>
    <xf numFmtId="0" fontId="39" fillId="0" borderId="9" xfId="0" applyFont="1" applyBorder="1" applyAlignment="1">
      <alignment vertical="center" wrapText="1"/>
    </xf>
    <xf numFmtId="0" fontId="38" fillId="12" borderId="23" xfId="0" applyFont="1" applyFill="1" applyBorder="1" applyAlignment="1">
      <alignment horizontal="center" vertical="center"/>
    </xf>
    <xf numFmtId="0" fontId="38" fillId="14" borderId="23" xfId="0" applyFont="1" applyFill="1" applyBorder="1" applyAlignment="1">
      <alignment horizontal="center" vertical="center"/>
    </xf>
    <xf numFmtId="0" fontId="40" fillId="0" borderId="10" xfId="0" applyFont="1" applyBorder="1" applyAlignment="1">
      <alignment vertical="center"/>
    </xf>
    <xf numFmtId="0" fontId="38" fillId="16" borderId="23" xfId="0" applyFont="1" applyFill="1" applyBorder="1" applyAlignment="1">
      <alignment horizontal="center" vertical="center"/>
    </xf>
    <xf numFmtId="0" fontId="39" fillId="0" borderId="20" xfId="0" applyFont="1" applyBorder="1" applyAlignment="1">
      <alignment vertical="center"/>
    </xf>
    <xf numFmtId="0" fontId="39" fillId="0" borderId="26" xfId="0" applyFont="1" applyBorder="1" applyAlignment="1">
      <alignment horizontal="center" vertical="center" wrapText="1"/>
    </xf>
    <xf numFmtId="0" fontId="38" fillId="18" borderId="23" xfId="0" applyFont="1" applyFill="1" applyBorder="1" applyAlignment="1">
      <alignment horizontal="center" vertical="center" wrapText="1"/>
    </xf>
    <xf numFmtId="0" fontId="39" fillId="0" borderId="20" xfId="0" applyFont="1" applyBorder="1" applyAlignment="1">
      <alignment horizontal="center" vertical="center"/>
    </xf>
    <xf numFmtId="0" fontId="44" fillId="0" borderId="0" xfId="0" applyFont="1" applyAlignment="1">
      <alignment horizontal="left" vertical="center" wrapText="1"/>
    </xf>
    <xf numFmtId="0" fontId="44" fillId="0" borderId="0" xfId="0" applyFont="1" applyAlignment="1">
      <alignment horizontal="center" vertical="center"/>
    </xf>
    <xf numFmtId="0" fontId="38" fillId="14" borderId="31" xfId="0" applyFont="1" applyFill="1" applyBorder="1" applyAlignment="1">
      <alignment horizontal="center" vertical="center"/>
    </xf>
    <xf numFmtId="0" fontId="13" fillId="0" borderId="0" xfId="0" applyFont="1"/>
    <xf numFmtId="0" fontId="13" fillId="0" borderId="0" xfId="0" applyFont="1" applyAlignment="1">
      <alignment wrapText="1"/>
    </xf>
    <xf numFmtId="0" fontId="39" fillId="0" borderId="11" xfId="0" applyFont="1" applyBorder="1"/>
    <xf numFmtId="0" fontId="39" fillId="0" borderId="24" xfId="0" applyFont="1" applyBorder="1" applyAlignment="1">
      <alignment vertical="top" wrapText="1"/>
    </xf>
    <xf numFmtId="0" fontId="40" fillId="0" borderId="10" xfId="0" applyFont="1" applyBorder="1" applyAlignment="1">
      <alignment horizontal="left" vertical="center"/>
    </xf>
    <xf numFmtId="0" fontId="39" fillId="0" borderId="24" xfId="0" applyFont="1" applyBorder="1" applyAlignment="1">
      <alignment horizontal="left" vertical="center"/>
    </xf>
    <xf numFmtId="0" fontId="39" fillId="0" borderId="18" xfId="0" applyFont="1" applyBorder="1" applyAlignment="1">
      <alignment horizontal="left" vertical="center"/>
    </xf>
    <xf numFmtId="0" fontId="38" fillId="9" borderId="0" xfId="0" applyFont="1" applyFill="1" applyAlignment="1">
      <alignment wrapText="1"/>
    </xf>
    <xf numFmtId="0" fontId="47" fillId="9" borderId="0" xfId="0" applyFont="1" applyFill="1" applyAlignment="1">
      <alignment wrapText="1"/>
    </xf>
    <xf numFmtId="0" fontId="39" fillId="0" borderId="32" xfId="0" applyFont="1" applyBorder="1" applyAlignment="1">
      <alignment horizontal="center" vertical="center" wrapText="1"/>
    </xf>
    <xf numFmtId="0" fontId="38" fillId="18" borderId="4" xfId="0" applyFont="1" applyFill="1" applyBorder="1" applyAlignment="1">
      <alignment horizontal="center" vertical="center" wrapText="1"/>
    </xf>
    <xf numFmtId="0" fontId="38" fillId="14" borderId="4" xfId="0" applyFont="1" applyFill="1" applyBorder="1" applyAlignment="1">
      <alignment horizontal="center" vertical="center"/>
    </xf>
    <xf numFmtId="0" fontId="39" fillId="0" borderId="20" xfId="0" applyFont="1" applyBorder="1" applyAlignment="1">
      <alignment horizontal="center" vertical="center" wrapText="1"/>
    </xf>
    <xf numFmtId="0" fontId="15" fillId="0" borderId="11" xfId="0" applyFont="1" applyBorder="1" applyAlignment="1">
      <alignment horizontal="left" vertical="center"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wrapText="1"/>
    </xf>
    <xf numFmtId="0" fontId="39" fillId="20" borderId="9" xfId="0" applyFont="1" applyFill="1" applyBorder="1" applyAlignment="1">
      <alignment horizontal="center" vertical="center"/>
    </xf>
    <xf numFmtId="0" fontId="39" fillId="20" borderId="10" xfId="0" applyFont="1" applyFill="1" applyBorder="1" applyAlignment="1">
      <alignment horizontal="center" vertical="center"/>
    </xf>
    <xf numFmtId="0" fontId="39" fillId="20" borderId="12" xfId="0" applyFont="1" applyFill="1" applyBorder="1" applyAlignment="1">
      <alignment horizontal="left" vertical="center"/>
    </xf>
    <xf numFmtId="0" fontId="38" fillId="11" borderId="27" xfId="0" applyFont="1" applyFill="1" applyBorder="1" applyAlignment="1">
      <alignment horizontal="center" vertical="center"/>
    </xf>
    <xf numFmtId="0" fontId="38" fillId="11" borderId="23" xfId="0" applyFont="1" applyFill="1" applyBorder="1" applyAlignment="1">
      <alignment horizontal="center" vertical="center"/>
    </xf>
    <xf numFmtId="0" fontId="39" fillId="0" borderId="4" xfId="0" applyFont="1" applyBorder="1" applyAlignment="1">
      <alignment horizontal="center" vertical="center" wrapText="1"/>
    </xf>
    <xf numFmtId="0" fontId="39" fillId="0" borderId="33" xfId="0" applyFont="1" applyBorder="1" applyAlignment="1">
      <alignment horizontal="center" vertical="center" wrapText="1"/>
    </xf>
    <xf numFmtId="0" fontId="39" fillId="0" borderId="22" xfId="0" applyFont="1" applyBorder="1" applyAlignment="1">
      <alignment horizontal="center" vertical="center" wrapText="1"/>
    </xf>
    <xf numFmtId="0" fontId="40" fillId="9" borderId="0" xfId="0" applyFont="1" applyFill="1" applyAlignment="1">
      <alignment horizontal="center" vertical="center"/>
    </xf>
    <xf numFmtId="0" fontId="40" fillId="0" borderId="0" xfId="0" applyFont="1" applyAlignment="1">
      <alignment vertical="center"/>
    </xf>
    <xf numFmtId="0" fontId="1" fillId="0" borderId="0" xfId="0" applyFont="1" applyAlignment="1">
      <alignment horizontal="center" vertical="center"/>
    </xf>
    <xf numFmtId="0" fontId="40" fillId="9" borderId="22" xfId="0" applyFont="1" applyFill="1" applyBorder="1" applyAlignment="1">
      <alignment horizontal="center" vertical="center"/>
    </xf>
    <xf numFmtId="0" fontId="43" fillId="0" borderId="34" xfId="0" applyFont="1" applyBorder="1" applyAlignment="1">
      <alignment vertical="center" wrapText="1"/>
    </xf>
    <xf numFmtId="0" fontId="43" fillId="0" borderId="35" xfId="0" applyFont="1" applyBorder="1" applyAlignment="1">
      <alignment vertical="center" wrapText="1"/>
    </xf>
    <xf numFmtId="0" fontId="38" fillId="13" borderId="23" xfId="0" applyFont="1" applyFill="1" applyBorder="1" applyAlignment="1">
      <alignment horizontal="center" vertical="center"/>
    </xf>
    <xf numFmtId="0" fontId="39" fillId="0" borderId="34" xfId="0" applyFont="1" applyBorder="1" applyAlignment="1">
      <alignment vertical="center"/>
    </xf>
    <xf numFmtId="0" fontId="39" fillId="0" borderId="33" xfId="0" applyFont="1" applyBorder="1" applyAlignment="1">
      <alignment horizontal="center" vertical="center"/>
    </xf>
    <xf numFmtId="0" fontId="39" fillId="0" borderId="35" xfId="0" applyFont="1" applyBorder="1" applyAlignment="1">
      <alignment vertical="center"/>
    </xf>
    <xf numFmtId="0" fontId="38" fillId="15" borderId="27" xfId="0" applyFont="1" applyFill="1" applyBorder="1" applyAlignment="1">
      <alignment horizontal="center" vertical="center"/>
    </xf>
    <xf numFmtId="0" fontId="38" fillId="15" borderId="23" xfId="0" applyFont="1" applyFill="1" applyBorder="1" applyAlignment="1">
      <alignment horizontal="center" vertical="center"/>
    </xf>
    <xf numFmtId="0" fontId="39" fillId="0" borderId="3" xfId="0" applyFont="1" applyBorder="1" applyAlignment="1">
      <alignment horizontal="left" vertical="center" wrapText="1"/>
    </xf>
    <xf numFmtId="0" fontId="39" fillId="0" borderId="5" xfId="0" applyFont="1" applyBorder="1" applyAlignment="1">
      <alignment horizontal="left" vertical="center" wrapText="1"/>
    </xf>
    <xf numFmtId="0" fontId="39" fillId="0" borderId="34" xfId="0" applyFont="1" applyBorder="1" applyAlignment="1">
      <alignment horizontal="left" vertical="center"/>
    </xf>
    <xf numFmtId="0" fontId="39" fillId="0" borderId="35" xfId="0" applyFont="1" applyBorder="1" applyAlignment="1">
      <alignment horizontal="left" vertical="center"/>
    </xf>
    <xf numFmtId="0" fontId="39" fillId="0" borderId="34" xfId="0" applyFont="1" applyBorder="1" applyAlignment="1">
      <alignment horizontal="left" vertical="center" wrapText="1"/>
    </xf>
    <xf numFmtId="0" fontId="39" fillId="0" borderId="35" xfId="0" applyFont="1" applyBorder="1" applyAlignment="1">
      <alignment horizontal="left" vertical="center" wrapText="1"/>
    </xf>
    <xf numFmtId="0" fontId="39" fillId="0" borderId="19" xfId="0" applyFont="1" applyBorder="1" applyAlignment="1">
      <alignment horizontal="left" vertical="center" wrapText="1"/>
    </xf>
    <xf numFmtId="0" fontId="39" fillId="0" borderId="13" xfId="0" applyFont="1" applyBorder="1" applyAlignment="1">
      <alignment horizontal="center" vertical="center" wrapText="1"/>
    </xf>
    <xf numFmtId="0" fontId="39" fillId="0" borderId="14" xfId="0" applyFont="1" applyBorder="1" applyAlignment="1">
      <alignment horizontal="left" vertical="center" wrapText="1"/>
    </xf>
    <xf numFmtId="0" fontId="38" fillId="17" borderId="27" xfId="0" applyFont="1" applyFill="1" applyBorder="1" applyAlignment="1">
      <alignment horizontal="center" vertical="center"/>
    </xf>
    <xf numFmtId="0" fontId="38" fillId="17" borderId="23" xfId="0" applyFont="1" applyFill="1" applyBorder="1" applyAlignment="1">
      <alignment horizontal="center" vertical="center"/>
    </xf>
    <xf numFmtId="0" fontId="39" fillId="0" borderId="11" xfId="0" applyFont="1" applyBorder="1" applyAlignment="1">
      <alignment vertical="center" wrapText="1"/>
    </xf>
    <xf numFmtId="0" fontId="39" fillId="0" borderId="3" xfId="0" applyFont="1" applyBorder="1" applyAlignment="1">
      <alignment vertical="center" wrapText="1"/>
    </xf>
    <xf numFmtId="0" fontId="39" fillId="0" borderId="5" xfId="0" applyFont="1" applyBorder="1" applyAlignment="1">
      <alignment vertical="center" wrapText="1"/>
    </xf>
    <xf numFmtId="0" fontId="39" fillId="0" borderId="34" xfId="0" applyFont="1" applyBorder="1" applyAlignment="1">
      <alignment vertical="center" wrapText="1"/>
    </xf>
    <xf numFmtId="0" fontId="39" fillId="0" borderId="35" xfId="0" applyFont="1" applyBorder="1" applyAlignment="1">
      <alignment vertical="center" wrapText="1"/>
    </xf>
    <xf numFmtId="0" fontId="38" fillId="19" borderId="27" xfId="0" applyFont="1" applyFill="1" applyBorder="1" applyAlignment="1">
      <alignment horizontal="center" vertical="center"/>
    </xf>
    <xf numFmtId="0" fontId="38" fillId="19" borderId="31" xfId="0" applyFont="1" applyFill="1" applyBorder="1" applyAlignment="1">
      <alignment horizontal="center" vertical="center"/>
    </xf>
    <xf numFmtId="0" fontId="38" fillId="19" borderId="36" xfId="0" applyFont="1" applyFill="1" applyBorder="1" applyAlignment="1">
      <alignment horizontal="center" vertical="center"/>
    </xf>
    <xf numFmtId="0" fontId="38" fillId="19" borderId="37" xfId="0" applyFont="1" applyFill="1" applyBorder="1" applyAlignment="1">
      <alignment horizontal="center" vertical="center"/>
    </xf>
    <xf numFmtId="0" fontId="38" fillId="19" borderId="38" xfId="0" applyFont="1" applyFill="1" applyBorder="1" applyAlignment="1">
      <alignment horizontal="center" vertical="center"/>
    </xf>
    <xf numFmtId="0" fontId="40" fillId="21" borderId="8" xfId="0" applyFont="1" applyFill="1" applyBorder="1"/>
    <xf numFmtId="0" fontId="40" fillId="21" borderId="9" xfId="0" applyFont="1" applyFill="1" applyBorder="1"/>
    <xf numFmtId="0" fontId="38" fillId="15" borderId="39" xfId="0" applyFont="1" applyFill="1" applyBorder="1" applyAlignment="1">
      <alignment horizontal="center" vertical="center"/>
    </xf>
    <xf numFmtId="0" fontId="15" fillId="0" borderId="3" xfId="0" applyFont="1" applyBorder="1" applyAlignment="1">
      <alignment wrapText="1"/>
    </xf>
    <xf numFmtId="0" fontId="15" fillId="0" borderId="4" xfId="0" applyFont="1" applyBorder="1" applyAlignment="1">
      <alignment horizontal="center" vertical="center" wrapText="1"/>
    </xf>
    <xf numFmtId="0" fontId="15" fillId="0" borderId="5" xfId="0" applyFont="1" applyBorder="1" applyAlignment="1">
      <alignment wrapText="1"/>
    </xf>
    <xf numFmtId="0" fontId="15" fillId="0" borderId="34" xfId="0" applyFont="1" applyBorder="1" applyAlignment="1">
      <alignment wrapText="1"/>
    </xf>
    <xf numFmtId="0" fontId="15" fillId="0" borderId="33" xfId="0" applyFont="1" applyBorder="1" applyAlignment="1">
      <alignment horizontal="center" vertical="center" wrapText="1"/>
    </xf>
    <xf numFmtId="0" fontId="15" fillId="0" borderId="35" xfId="0" applyFont="1" applyBorder="1" applyAlignment="1">
      <alignment wrapText="1"/>
    </xf>
    <xf numFmtId="0" fontId="38" fillId="19" borderId="23" xfId="0" applyFont="1" applyFill="1" applyBorder="1" applyAlignment="1">
      <alignment horizontal="center" vertical="center"/>
    </xf>
    <xf numFmtId="0" fontId="43" fillId="0" borderId="3" xfId="0" applyFont="1" applyBorder="1" applyAlignment="1">
      <alignment vertical="center" wrapText="1"/>
    </xf>
    <xf numFmtId="0" fontId="43" fillId="0" borderId="5" xfId="0" applyFont="1" applyBorder="1" applyAlignment="1">
      <alignment vertical="center" wrapText="1"/>
    </xf>
    <xf numFmtId="0" fontId="40" fillId="21" borderId="40" xfId="0" applyFont="1" applyFill="1" applyBorder="1" applyAlignment="1">
      <alignment horizontal="left"/>
    </xf>
    <xf numFmtId="0" fontId="40" fillId="21" borderId="41" xfId="0" applyFont="1" applyFill="1" applyBorder="1" applyAlignment="1">
      <alignment horizontal="left"/>
    </xf>
    <xf numFmtId="0" fontId="1" fillId="0" borderId="13" xfId="0" applyFont="1" applyBorder="1" applyAlignment="1">
      <alignment horizontal="center"/>
    </xf>
    <xf numFmtId="0" fontId="40" fillId="21" borderId="42" xfId="0" applyFont="1" applyFill="1" applyBorder="1"/>
    <xf numFmtId="0" fontId="40" fillId="21" borderId="43" xfId="0" applyFont="1" applyFill="1" applyBorder="1"/>
    <xf numFmtId="0" fontId="38" fillId="22" borderId="29" xfId="0" applyFont="1" applyFill="1" applyBorder="1" applyAlignment="1">
      <alignment horizontal="center" vertical="center"/>
    </xf>
    <xf numFmtId="0" fontId="39" fillId="0" borderId="6" xfId="0" applyFont="1" applyBorder="1" applyAlignment="1">
      <alignment wrapText="1"/>
    </xf>
    <xf numFmtId="0" fontId="40" fillId="0" borderId="8" xfId="0" applyFont="1" applyBorder="1"/>
    <xf numFmtId="0" fontId="15" fillId="0" borderId="3" xfId="0" applyFont="1" applyBorder="1" applyAlignment="1">
      <alignment horizontal="left" vertical="center" wrapText="1"/>
    </xf>
    <xf numFmtId="0" fontId="15" fillId="0" borderId="5" xfId="0" applyFont="1" applyBorder="1" applyAlignment="1">
      <alignment horizontal="left" vertical="center" wrapText="1"/>
    </xf>
    <xf numFmtId="0" fontId="39" fillId="0" borderId="34" xfId="0" applyFont="1" applyBorder="1" applyAlignment="1">
      <alignment wrapText="1"/>
    </xf>
    <xf numFmtId="0" fontId="39" fillId="0" borderId="35" xfId="0" applyFont="1" applyBorder="1" applyAlignment="1">
      <alignment wrapText="1"/>
    </xf>
    <xf numFmtId="0" fontId="15" fillId="0" borderId="3" xfId="0" applyFont="1" applyBorder="1" applyAlignment="1">
      <alignment vertical="center" wrapText="1"/>
    </xf>
    <xf numFmtId="0" fontId="15" fillId="0" borderId="5" xfId="0" applyFont="1" applyBorder="1" applyAlignment="1">
      <alignment vertical="center" wrapText="1"/>
    </xf>
    <xf numFmtId="0" fontId="15" fillId="0" borderId="34" xfId="0" applyFont="1" applyBorder="1" applyAlignment="1">
      <alignment vertical="center" wrapText="1"/>
    </xf>
    <xf numFmtId="0" fontId="15" fillId="0" borderId="35" xfId="0" applyFont="1" applyBorder="1" applyAlignment="1">
      <alignment vertical="center" wrapText="1"/>
    </xf>
    <xf numFmtId="0" fontId="51" fillId="24" borderId="22" xfId="0" applyFont="1" applyFill="1" applyBorder="1" applyAlignment="1">
      <alignment vertical="center"/>
    </xf>
    <xf numFmtId="0" fontId="52" fillId="24" borderId="22" xfId="0" applyFont="1" applyFill="1" applyBorder="1"/>
    <xf numFmtId="0" fontId="52" fillId="24" borderId="22" xfId="0" applyFont="1" applyFill="1" applyBorder="1" applyAlignment="1">
      <alignment horizontal="center" vertical="center"/>
    </xf>
    <xf numFmtId="0" fontId="52" fillId="24" borderId="17" xfId="0" applyFont="1" applyFill="1" applyBorder="1"/>
    <xf numFmtId="0" fontId="51" fillId="24" borderId="0" xfId="0" applyFont="1" applyFill="1" applyAlignment="1">
      <alignment vertical="center"/>
    </xf>
    <xf numFmtId="0" fontId="52" fillId="24" borderId="0" xfId="0" applyFont="1" applyFill="1"/>
    <xf numFmtId="0" fontId="52" fillId="24" borderId="0" xfId="0" applyFont="1" applyFill="1" applyAlignment="1">
      <alignment horizontal="center" vertical="center"/>
    </xf>
    <xf numFmtId="0" fontId="52" fillId="24" borderId="6" xfId="0" applyFont="1" applyFill="1" applyBorder="1"/>
    <xf numFmtId="0" fontId="52" fillId="24" borderId="10" xfId="0" applyFont="1" applyFill="1" applyBorder="1"/>
    <xf numFmtId="0" fontId="52" fillId="24" borderId="10" xfId="0" applyFont="1" applyFill="1" applyBorder="1" applyAlignment="1">
      <alignment horizontal="center" vertical="center"/>
    </xf>
    <xf numFmtId="0" fontId="52" fillId="24" borderId="11" xfId="0" applyFont="1" applyFill="1" applyBorder="1"/>
    <xf numFmtId="0" fontId="39" fillId="0" borderId="4" xfId="0" applyFont="1" applyBorder="1" applyAlignment="1">
      <alignment horizontal="center" vertical="center"/>
    </xf>
    <xf numFmtId="0" fontId="39" fillId="0" borderId="3" xfId="0" applyFont="1" applyBorder="1" applyAlignment="1">
      <alignment vertical="center"/>
    </xf>
    <xf numFmtId="0" fontId="39" fillId="0" borderId="5" xfId="0" applyFont="1" applyBorder="1" applyAlignment="1">
      <alignment vertical="center"/>
    </xf>
    <xf numFmtId="0" fontId="39" fillId="0" borderId="11" xfId="0" applyFont="1" applyBorder="1" applyAlignment="1">
      <alignment wrapText="1"/>
    </xf>
    <xf numFmtId="0" fontId="15" fillId="0" borderId="3" xfId="0" applyFont="1" applyBorder="1" applyAlignment="1">
      <alignment vertical="center"/>
    </xf>
    <xf numFmtId="0" fontId="15" fillId="0" borderId="4" xfId="0" applyFont="1" applyBorder="1" applyAlignment="1">
      <alignment horizontal="center" vertical="center"/>
    </xf>
    <xf numFmtId="0" fontId="15" fillId="0" borderId="5" xfId="0" applyFont="1" applyBorder="1" applyAlignment="1">
      <alignment vertical="center"/>
    </xf>
    <xf numFmtId="0" fontId="15" fillId="25" borderId="22" xfId="0" applyFont="1" applyFill="1" applyBorder="1" applyAlignment="1">
      <alignment vertical="center" wrapText="1"/>
    </xf>
    <xf numFmtId="0" fontId="15" fillId="25" borderId="22" xfId="0" applyFont="1" applyFill="1" applyBorder="1" applyAlignment="1">
      <alignment horizontal="center" vertical="center" wrapText="1"/>
    </xf>
    <xf numFmtId="0" fontId="15" fillId="25" borderId="17" xfId="0" applyFont="1" applyFill="1" applyBorder="1" applyAlignment="1">
      <alignment vertical="center" wrapText="1"/>
    </xf>
    <xf numFmtId="0" fontId="15" fillId="25" borderId="0" xfId="0" applyFont="1" applyFill="1" applyAlignment="1">
      <alignment vertical="center" wrapText="1"/>
    </xf>
    <xf numFmtId="0" fontId="15" fillId="25" borderId="0" xfId="0" applyFont="1" applyFill="1" applyAlignment="1">
      <alignment horizontal="center" vertical="center" wrapText="1"/>
    </xf>
    <xf numFmtId="0" fontId="15" fillId="25" borderId="6" xfId="0" applyFont="1" applyFill="1" applyBorder="1" applyAlignment="1">
      <alignment vertical="center" wrapText="1"/>
    </xf>
    <xf numFmtId="0" fontId="15" fillId="25" borderId="44" xfId="0" applyFont="1" applyFill="1" applyBorder="1" applyAlignment="1">
      <alignment vertical="center"/>
    </xf>
    <xf numFmtId="0" fontId="15" fillId="25" borderId="22" xfId="0" applyFont="1" applyFill="1" applyBorder="1" applyAlignment="1">
      <alignment vertical="center"/>
    </xf>
    <xf numFmtId="0" fontId="15" fillId="25" borderId="8" xfId="0" applyFont="1" applyFill="1" applyBorder="1" applyAlignment="1">
      <alignment vertical="center"/>
    </xf>
    <xf numFmtId="0" fontId="15" fillId="25" borderId="0" xfId="0" applyFont="1" applyFill="1" applyAlignment="1">
      <alignment vertical="center"/>
    </xf>
    <xf numFmtId="0" fontId="15" fillId="25" borderId="10" xfId="0" applyFont="1" applyFill="1" applyBorder="1" applyAlignment="1">
      <alignment vertical="center" wrapText="1"/>
    </xf>
    <xf numFmtId="0" fontId="15" fillId="25" borderId="10" xfId="0" applyFont="1" applyFill="1" applyBorder="1" applyAlignment="1">
      <alignment horizontal="center" vertical="center" wrapText="1"/>
    </xf>
    <xf numFmtId="0" fontId="15" fillId="25" borderId="11" xfId="0" applyFont="1" applyFill="1" applyBorder="1" applyAlignment="1">
      <alignment vertical="center" wrapText="1"/>
    </xf>
    <xf numFmtId="0" fontId="40" fillId="20" borderId="8" xfId="0" applyFont="1" applyFill="1" applyBorder="1"/>
    <xf numFmtId="0" fontId="40" fillId="20" borderId="9" xfId="0" applyFont="1" applyFill="1" applyBorder="1"/>
    <xf numFmtId="0" fontId="15" fillId="0" borderId="33" xfId="0" applyFont="1" applyBorder="1" applyAlignment="1">
      <alignment horizontal="center" vertical="center"/>
    </xf>
    <xf numFmtId="0" fontId="39" fillId="20" borderId="7" xfId="0" applyFont="1" applyFill="1" applyBorder="1" applyAlignment="1">
      <alignment horizontal="center" vertical="center" wrapText="1"/>
    </xf>
    <xf numFmtId="0" fontId="53" fillId="0" borderId="6" xfId="0" applyFont="1" applyBorder="1" applyAlignment="1">
      <alignment horizontal="left" vertical="center" wrapText="1"/>
    </xf>
    <xf numFmtId="0" fontId="54" fillId="0" borderId="6" xfId="0" applyFont="1" applyBorder="1"/>
    <xf numFmtId="0" fontId="49" fillId="26" borderId="44" xfId="0" applyFont="1" applyFill="1" applyBorder="1" applyAlignment="1">
      <alignment vertical="center"/>
    </xf>
    <xf numFmtId="0" fontId="49" fillId="26" borderId="22" xfId="0" applyFont="1" applyFill="1" applyBorder="1" applyAlignment="1">
      <alignment vertical="center"/>
    </xf>
    <xf numFmtId="0" fontId="15" fillId="26" borderId="22" xfId="0" applyFont="1" applyFill="1" applyBorder="1" applyAlignment="1">
      <alignment vertical="center" wrapText="1"/>
    </xf>
    <xf numFmtId="0" fontId="15" fillId="26" borderId="22" xfId="0" applyFont="1" applyFill="1" applyBorder="1" applyAlignment="1">
      <alignment horizontal="center" vertical="center" wrapText="1"/>
    </xf>
    <xf numFmtId="0" fontId="15" fillId="26" borderId="17" xfId="0" applyFont="1" applyFill="1" applyBorder="1" applyAlignment="1">
      <alignment vertical="center" wrapText="1"/>
    </xf>
    <xf numFmtId="0" fontId="49" fillId="26" borderId="8" xfId="0" applyFont="1" applyFill="1" applyBorder="1" applyAlignment="1">
      <alignment vertical="center"/>
    </xf>
    <xf numFmtId="0" fontId="49" fillId="26" borderId="0" xfId="0" applyFont="1" applyFill="1" applyAlignment="1">
      <alignment vertical="center"/>
    </xf>
    <xf numFmtId="0" fontId="15" fillId="26" borderId="0" xfId="0" applyFont="1" applyFill="1" applyAlignment="1">
      <alignment vertical="center" wrapText="1"/>
    </xf>
    <xf numFmtId="0" fontId="15" fillId="26" borderId="0" xfId="0" applyFont="1" applyFill="1" applyAlignment="1">
      <alignment horizontal="center" vertical="center" wrapText="1"/>
    </xf>
    <xf numFmtId="0" fontId="15" fillId="26" borderId="6" xfId="0" applyFont="1" applyFill="1" applyBorder="1" applyAlignment="1">
      <alignment vertical="center" wrapText="1"/>
    </xf>
    <xf numFmtId="0" fontId="49" fillId="26" borderId="9" xfId="0" applyFont="1" applyFill="1" applyBorder="1" applyAlignment="1">
      <alignment vertical="center"/>
    </xf>
    <xf numFmtId="0" fontId="49" fillId="26" borderId="10" xfId="0" applyFont="1" applyFill="1" applyBorder="1" applyAlignment="1">
      <alignment vertical="center"/>
    </xf>
    <xf numFmtId="0" fontId="15" fillId="26" borderId="10" xfId="0" applyFont="1" applyFill="1" applyBorder="1" applyAlignment="1">
      <alignment vertical="center" wrapText="1"/>
    </xf>
    <xf numFmtId="0" fontId="15" fillId="26" borderId="10" xfId="0" applyFont="1" applyFill="1" applyBorder="1" applyAlignment="1">
      <alignment horizontal="center" vertical="center" wrapText="1"/>
    </xf>
    <xf numFmtId="0" fontId="15" fillId="26" borderId="11" xfId="0" applyFont="1" applyFill="1" applyBorder="1" applyAlignment="1">
      <alignment vertical="center" wrapText="1"/>
    </xf>
    <xf numFmtId="0" fontId="48" fillId="0" borderId="4" xfId="0" applyFont="1" applyBorder="1" applyAlignment="1">
      <alignment horizontal="center" vertical="center"/>
    </xf>
    <xf numFmtId="0" fontId="48" fillId="0" borderId="3" xfId="0" applyFont="1" applyBorder="1" applyAlignment="1">
      <alignment horizontal="left" vertical="center"/>
    </xf>
    <xf numFmtId="0" fontId="48" fillId="0" borderId="5" xfId="0" applyFont="1" applyBorder="1" applyAlignment="1">
      <alignment horizontal="lef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horizontal="left" vertical="center"/>
    </xf>
    <xf numFmtId="0" fontId="48" fillId="0" borderId="4" xfId="0" applyFont="1" applyBorder="1" applyAlignment="1">
      <alignment horizontal="center" vertical="center" wrapText="1"/>
    </xf>
    <xf numFmtId="0" fontId="48" fillId="0" borderId="34" xfId="0" applyFont="1" applyBorder="1" applyAlignment="1">
      <alignment horizontal="left" vertical="center" wrapText="1"/>
    </xf>
    <xf numFmtId="0" fontId="48" fillId="0" borderId="33" xfId="0" applyFont="1" applyBorder="1" applyAlignment="1">
      <alignment horizontal="center" vertical="center" wrapText="1"/>
    </xf>
    <xf numFmtId="0" fontId="48" fillId="0" borderId="35" xfId="0" applyFont="1" applyBorder="1" applyAlignment="1">
      <alignment horizontal="left" vertical="center" wrapText="1"/>
    </xf>
    <xf numFmtId="0" fontId="48" fillId="0" borderId="3" xfId="0" applyFont="1" applyBorder="1" applyAlignment="1">
      <alignment horizontal="left" vertical="center" wrapText="1"/>
    </xf>
    <xf numFmtId="0" fontId="48" fillId="0" borderId="5" xfId="0" applyFont="1" applyBorder="1" applyAlignment="1">
      <alignment horizontal="left" vertical="center" wrapText="1"/>
    </xf>
    <xf numFmtId="0" fontId="48" fillId="0" borderId="34" xfId="0" applyFont="1" applyBorder="1" applyAlignment="1">
      <alignment horizontal="left" vertical="center"/>
    </xf>
    <xf numFmtId="0" fontId="48" fillId="0" borderId="33" xfId="0" applyFont="1" applyBorder="1" applyAlignment="1">
      <alignment horizontal="center" vertical="center"/>
    </xf>
    <xf numFmtId="0" fontId="48" fillId="0" borderId="35" xfId="0" applyFont="1" applyBorder="1" applyAlignment="1">
      <alignment horizontal="left" vertical="center"/>
    </xf>
    <xf numFmtId="0" fontId="48" fillId="0" borderId="19" xfId="0" applyFont="1" applyBorder="1" applyAlignment="1">
      <alignment horizontal="left" vertical="center"/>
    </xf>
    <xf numFmtId="0" fontId="48" fillId="0" borderId="13" xfId="0" applyFont="1" applyBorder="1" applyAlignment="1">
      <alignment horizontal="center" vertical="center"/>
    </xf>
    <xf numFmtId="0" fontId="48" fillId="0" borderId="14" xfId="0" applyFont="1" applyBorder="1" applyAlignment="1">
      <alignment horizontal="left" vertical="center"/>
    </xf>
    <xf numFmtId="0" fontId="48" fillId="0" borderId="45" xfId="0" applyFont="1" applyBorder="1" applyAlignment="1">
      <alignment horizontal="left" vertical="center"/>
    </xf>
    <xf numFmtId="0" fontId="48" fillId="0" borderId="45" xfId="0" applyFont="1" applyBorder="1" applyAlignment="1">
      <alignment horizontal="center" vertical="center"/>
    </xf>
    <xf numFmtId="0" fontId="49" fillId="27" borderId="22" xfId="0" applyFont="1" applyFill="1" applyBorder="1" applyAlignment="1">
      <alignment vertical="center"/>
    </xf>
    <xf numFmtId="0" fontId="15" fillId="27" borderId="22" xfId="0" applyFont="1" applyFill="1" applyBorder="1" applyAlignment="1">
      <alignment vertical="center" wrapText="1"/>
    </xf>
    <xf numFmtId="0" fontId="15" fillId="27" borderId="22" xfId="0" applyFont="1" applyFill="1" applyBorder="1" applyAlignment="1">
      <alignment horizontal="center" vertical="center" wrapText="1"/>
    </xf>
    <xf numFmtId="0" fontId="15" fillId="27" borderId="17" xfId="0" applyFont="1" applyFill="1" applyBorder="1" applyAlignment="1">
      <alignment vertical="center" wrapText="1"/>
    </xf>
    <xf numFmtId="0" fontId="15" fillId="27" borderId="0" xfId="0" applyFont="1" applyFill="1" applyAlignment="1">
      <alignment vertical="center" wrapText="1"/>
    </xf>
    <xf numFmtId="0" fontId="15" fillId="27" borderId="0" xfId="0" applyFont="1" applyFill="1" applyAlignment="1">
      <alignment horizontal="center" vertical="center" wrapText="1"/>
    </xf>
    <xf numFmtId="0" fontId="15" fillId="27" borderId="6" xfId="0" applyFont="1" applyFill="1" applyBorder="1" applyAlignment="1">
      <alignment vertical="center" wrapText="1"/>
    </xf>
    <xf numFmtId="0" fontId="49" fillId="27" borderId="44" xfId="0" applyFont="1" applyFill="1" applyBorder="1" applyAlignment="1">
      <alignment vertical="center"/>
    </xf>
    <xf numFmtId="0" fontId="49" fillId="27" borderId="8" xfId="0" applyFont="1" applyFill="1" applyBorder="1" applyAlignment="1">
      <alignment vertical="center"/>
    </xf>
    <xf numFmtId="0" fontId="49" fillId="27" borderId="0" xfId="0" applyFont="1" applyFill="1" applyAlignment="1">
      <alignment vertical="center"/>
    </xf>
    <xf numFmtId="0" fontId="49" fillId="27" borderId="9" xfId="0" applyFont="1" applyFill="1" applyBorder="1" applyAlignment="1">
      <alignment vertical="center"/>
    </xf>
    <xf numFmtId="0" fontId="49" fillId="27" borderId="10" xfId="0" applyFont="1" applyFill="1" applyBorder="1" applyAlignment="1">
      <alignment vertical="center"/>
    </xf>
    <xf numFmtId="0" fontId="15" fillId="27" borderId="10" xfId="0" applyFont="1" applyFill="1" applyBorder="1" applyAlignment="1">
      <alignment vertical="center" wrapText="1"/>
    </xf>
    <xf numFmtId="0" fontId="15" fillId="27" borderId="10" xfId="0" applyFont="1" applyFill="1" applyBorder="1" applyAlignment="1">
      <alignment horizontal="center" vertical="center" wrapText="1"/>
    </xf>
    <xf numFmtId="0" fontId="15" fillId="27" borderId="11" xfId="0" applyFont="1" applyFill="1" applyBorder="1" applyAlignment="1">
      <alignment vertical="center" wrapText="1"/>
    </xf>
    <xf numFmtId="0" fontId="38" fillId="22" borderId="46" xfId="0" applyFont="1" applyFill="1" applyBorder="1" applyAlignment="1">
      <alignment horizontal="center" vertical="center"/>
    </xf>
    <xf numFmtId="0" fontId="10" fillId="2" borderId="0" xfId="0" applyFont="1" applyFill="1"/>
    <xf numFmtId="0" fontId="25" fillId="0" borderId="0" xfId="0" applyFont="1" applyAlignment="1">
      <alignment vertical="center"/>
    </xf>
    <xf numFmtId="0" fontId="55" fillId="28" borderId="8" xfId="0" applyFont="1" applyFill="1" applyBorder="1" applyAlignment="1">
      <alignment horizontal="center" vertical="center" wrapText="1"/>
    </xf>
    <xf numFmtId="0" fontId="55" fillId="28" borderId="0" xfId="0" applyFont="1" applyFill="1" applyAlignment="1">
      <alignment horizontal="center" vertical="center"/>
    </xf>
    <xf numFmtId="0" fontId="55" fillId="28" borderId="0" xfId="0" applyFont="1" applyFill="1" applyAlignment="1">
      <alignment vertical="center" wrapText="1"/>
    </xf>
    <xf numFmtId="0" fontId="55" fillId="28" borderId="34" xfId="0" applyFont="1" applyFill="1" applyBorder="1" applyAlignment="1">
      <alignment vertical="center" wrapText="1"/>
    </xf>
    <xf numFmtId="0" fontId="55" fillId="28" borderId="33" xfId="0" applyFont="1" applyFill="1" applyBorder="1" applyAlignment="1">
      <alignment horizontal="center" vertical="center" wrapText="1"/>
    </xf>
    <xf numFmtId="0" fontId="55" fillId="28" borderId="35" xfId="0" applyFont="1" applyFill="1" applyBorder="1" applyAlignment="1">
      <alignment vertical="center" wrapText="1"/>
    </xf>
    <xf numFmtId="0" fontId="55" fillId="28" borderId="6" xfId="0" applyFont="1" applyFill="1" applyBorder="1" applyAlignment="1">
      <alignment horizontal="center" vertical="center"/>
    </xf>
    <xf numFmtId="0" fontId="55" fillId="0" borderId="0" xfId="0" applyFont="1" applyAlignment="1">
      <alignment horizontal="center" vertical="top" wrapText="1"/>
    </xf>
    <xf numFmtId="0" fontId="13" fillId="0" borderId="40" xfId="0" applyFont="1" applyBorder="1"/>
    <xf numFmtId="0" fontId="0" fillId="0" borderId="40" xfId="0" applyBorder="1"/>
    <xf numFmtId="0" fontId="13" fillId="0" borderId="39" xfId="0" applyFont="1" applyBorder="1"/>
    <xf numFmtId="0" fontId="0" fillId="0" borderId="20" xfId="0" applyBorder="1"/>
    <xf numFmtId="0" fontId="13" fillId="0" borderId="20" xfId="0" applyFont="1" applyBorder="1"/>
    <xf numFmtId="0" fontId="26" fillId="0" borderId="40" xfId="0" applyFont="1" applyBorder="1"/>
    <xf numFmtId="0" fontId="27" fillId="0" borderId="0" xfId="0" applyFont="1"/>
    <xf numFmtId="0" fontId="26" fillId="0" borderId="0" xfId="0" applyFont="1"/>
    <xf numFmtId="0" fontId="0" fillId="0" borderId="39" xfId="0" applyBorder="1"/>
    <xf numFmtId="0" fontId="13" fillId="0" borderId="20" xfId="0" applyFont="1" applyBorder="1" applyAlignment="1">
      <alignment horizontal="left"/>
    </xf>
    <xf numFmtId="0" fontId="13" fillId="0" borderId="0" xfId="0" applyFont="1" applyAlignment="1">
      <alignment horizontal="left"/>
    </xf>
    <xf numFmtId="0" fontId="56" fillId="2" borderId="0" xfId="0" applyFont="1" applyFill="1" applyAlignment="1" applyProtection="1">
      <alignment horizontal="left" vertical="center" wrapText="1" indent="3"/>
      <protection locked="0"/>
    </xf>
    <xf numFmtId="0" fontId="43" fillId="0" borderId="22" xfId="0" applyFont="1" applyBorder="1" applyAlignment="1">
      <alignment vertical="center" wrapText="1"/>
    </xf>
    <xf numFmtId="0" fontId="43" fillId="0" borderId="45" xfId="0" applyFont="1" applyBorder="1" applyAlignment="1">
      <alignment vertical="center" wrapText="1"/>
    </xf>
    <xf numFmtId="0" fontId="39" fillId="0" borderId="45" xfId="0" applyFont="1" applyBorder="1" applyAlignment="1">
      <alignment horizontal="center" vertical="center" wrapText="1"/>
    </xf>
    <xf numFmtId="0" fontId="49" fillId="0" borderId="12" xfId="0" applyFont="1" applyBorder="1" applyAlignment="1">
      <alignment vertical="center"/>
    </xf>
    <xf numFmtId="0" fontId="49" fillId="0" borderId="12" xfId="0" applyFont="1" applyBorder="1" applyAlignment="1">
      <alignment vertical="center" wrapText="1"/>
    </xf>
    <xf numFmtId="0" fontId="27" fillId="0" borderId="26" xfId="0" applyFont="1" applyBorder="1"/>
    <xf numFmtId="0" fontId="13" fillId="0" borderId="26" xfId="0" applyFont="1" applyBorder="1"/>
    <xf numFmtId="0" fontId="39" fillId="0" borderId="21" xfId="0" applyFont="1" applyBorder="1" applyAlignment="1">
      <alignment horizontal="center" vertical="center"/>
    </xf>
    <xf numFmtId="0" fontId="38" fillId="19" borderId="39" xfId="0" applyFont="1" applyFill="1" applyBorder="1" applyAlignment="1">
      <alignment horizontal="center" vertical="center"/>
    </xf>
    <xf numFmtId="0" fontId="38" fillId="11" borderId="37" xfId="0" applyFont="1" applyFill="1" applyBorder="1" applyAlignment="1">
      <alignment horizontal="center" vertical="center"/>
    </xf>
    <xf numFmtId="0" fontId="15" fillId="20" borderId="6" xfId="0" applyFont="1" applyFill="1" applyBorder="1" applyAlignment="1">
      <alignment horizontal="left" vertical="center" wrapText="1"/>
    </xf>
    <xf numFmtId="0" fontId="15" fillId="20" borderId="11" xfId="0" applyFont="1" applyFill="1" applyBorder="1" applyAlignment="1">
      <alignment horizontal="left" vertical="center" wrapText="1"/>
    </xf>
    <xf numFmtId="0" fontId="15" fillId="0" borderId="21" xfId="0" applyFont="1" applyBorder="1" applyAlignment="1">
      <alignment horizontal="left" vertical="center" wrapText="1"/>
    </xf>
    <xf numFmtId="0" fontId="39" fillId="0" borderId="15" xfId="0" applyFont="1" applyBorder="1" applyAlignment="1">
      <alignment horizontal="left" vertical="center"/>
    </xf>
    <xf numFmtId="0" fontId="39" fillId="0" borderId="8" xfId="0" applyFont="1" applyBorder="1" applyAlignment="1">
      <alignment horizontal="left" vertical="center"/>
    </xf>
    <xf numFmtId="0" fontId="39" fillId="0" borderId="7" xfId="0" applyFont="1" applyBorder="1" applyAlignment="1">
      <alignment horizontal="left" vertical="center" wrapText="1"/>
    </xf>
    <xf numFmtId="0" fontId="39" fillId="0" borderId="12" xfId="0" applyFont="1" applyBorder="1" applyAlignment="1">
      <alignment horizontal="left" vertical="center" wrapText="1"/>
    </xf>
    <xf numFmtId="0" fontId="39" fillId="20" borderId="8" xfId="0" applyFont="1" applyFill="1" applyBorder="1" applyAlignment="1">
      <alignment horizontal="left" vertical="center"/>
    </xf>
    <xf numFmtId="0" fontId="12" fillId="2" borderId="0" xfId="0" applyFont="1" applyFill="1" applyAlignment="1">
      <alignment vertical="center"/>
    </xf>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left"/>
    </xf>
    <xf numFmtId="0" fontId="26" fillId="0" borderId="48" xfId="0" applyFont="1" applyBorder="1" applyAlignment="1">
      <alignment wrapText="1"/>
    </xf>
    <xf numFmtId="0" fontId="57" fillId="2" borderId="0" xfId="12" applyFont="1" applyFill="1" applyAlignment="1">
      <alignment vertical="center"/>
    </xf>
    <xf numFmtId="0" fontId="24" fillId="2" borderId="0" xfId="0" applyFont="1" applyFill="1" applyAlignment="1">
      <alignment vertical="center"/>
    </xf>
    <xf numFmtId="0" fontId="48" fillId="29" borderId="12" xfId="0" applyFont="1" applyFill="1" applyBorder="1" applyAlignment="1">
      <alignment horizontal="center" vertical="center" wrapText="1"/>
    </xf>
    <xf numFmtId="0" fontId="51" fillId="0" borderId="0" xfId="0" applyFont="1"/>
    <xf numFmtId="0" fontId="51" fillId="0" borderId="0" xfId="0" applyFont="1" applyAlignment="1">
      <alignment vertical="center"/>
    </xf>
    <xf numFmtId="0" fontId="58" fillId="0" borderId="0" xfId="0" applyFont="1"/>
    <xf numFmtId="0" fontId="58" fillId="0" borderId="0" xfId="0" applyFont="1" applyAlignment="1">
      <alignment vertical="center"/>
    </xf>
    <xf numFmtId="0" fontId="59" fillId="0" borderId="0" xfId="0" applyFont="1"/>
    <xf numFmtId="0" fontId="60" fillId="0" borderId="0" xfId="0" applyFont="1"/>
    <xf numFmtId="0" fontId="60" fillId="0" borderId="0" xfId="0" applyFont="1" applyAlignment="1">
      <alignment vertical="center"/>
    </xf>
    <xf numFmtId="0" fontId="61" fillId="0" borderId="0" xfId="0" applyFont="1"/>
    <xf numFmtId="0" fontId="60" fillId="0" borderId="0" xfId="0" applyFont="1" applyAlignment="1">
      <alignment horizontal="center" vertical="center"/>
    </xf>
    <xf numFmtId="0" fontId="60" fillId="0" borderId="0" xfId="0" applyFont="1" applyAlignment="1">
      <alignment horizontal="left" vertical="center"/>
    </xf>
    <xf numFmtId="0" fontId="6" fillId="0" borderId="0" xfId="0" applyFont="1"/>
    <xf numFmtId="0" fontId="49" fillId="24" borderId="44" xfId="0" applyFont="1" applyFill="1" applyBorder="1" applyAlignment="1">
      <alignment vertical="center"/>
    </xf>
    <xf numFmtId="0" fontId="49" fillId="24" borderId="8" xfId="0" applyFont="1" applyFill="1" applyBorder="1" applyAlignment="1">
      <alignment vertical="center"/>
    </xf>
    <xf numFmtId="0" fontId="49" fillId="24" borderId="9" xfId="0" applyFont="1" applyFill="1" applyBorder="1" applyAlignment="1">
      <alignment vertical="center"/>
    </xf>
    <xf numFmtId="0" fontId="51" fillId="24" borderId="10" xfId="0" applyFont="1" applyFill="1" applyBorder="1" applyAlignment="1">
      <alignment vertical="center"/>
    </xf>
    <xf numFmtId="0" fontId="15" fillId="25" borderId="9" xfId="0" applyFont="1" applyFill="1" applyBorder="1" applyAlignment="1">
      <alignment vertical="center"/>
    </xf>
    <xf numFmtId="0" fontId="15" fillId="25" borderId="10" xfId="0" applyFont="1" applyFill="1" applyBorder="1" applyAlignment="1">
      <alignment vertical="center"/>
    </xf>
    <xf numFmtId="0" fontId="38" fillId="11" borderId="36" xfId="0" applyFont="1" applyFill="1" applyBorder="1" applyAlignment="1">
      <alignment horizontal="center" vertical="center"/>
    </xf>
    <xf numFmtId="0" fontId="38" fillId="11" borderId="38" xfId="0" applyFont="1" applyFill="1" applyBorder="1" applyAlignment="1">
      <alignment horizontal="center" vertical="center"/>
    </xf>
    <xf numFmtId="0" fontId="39" fillId="0" borderId="28" xfId="0" applyFont="1" applyBorder="1" applyAlignment="1">
      <alignment horizontal="left" vertical="center" wrapText="1"/>
    </xf>
    <xf numFmtId="0" fontId="39" fillId="0" borderId="29" xfId="0" applyFont="1" applyBorder="1" applyAlignment="1">
      <alignment horizontal="center" vertical="center" wrapText="1"/>
    </xf>
    <xf numFmtId="0" fontId="39" fillId="0" borderId="30" xfId="0" applyFont="1" applyBorder="1" applyAlignment="1">
      <alignment horizontal="left" vertical="center" wrapText="1"/>
    </xf>
    <xf numFmtId="0" fontId="39" fillId="0" borderId="3" xfId="0" applyFont="1" applyBorder="1" applyAlignment="1">
      <alignment horizontal="left" vertical="center"/>
    </xf>
    <xf numFmtId="0" fontId="39" fillId="0" borderId="5" xfId="0" applyFont="1" applyBorder="1" applyAlignment="1">
      <alignment horizontal="left" vertical="center"/>
    </xf>
    <xf numFmtId="0" fontId="15" fillId="0" borderId="45" xfId="0" applyFont="1" applyBorder="1" applyAlignment="1">
      <alignment horizontal="center" vertical="center" wrapText="1"/>
    </xf>
    <xf numFmtId="0" fontId="40" fillId="9" borderId="0" xfId="0" applyFont="1" applyFill="1" applyAlignment="1">
      <alignment horizontal="center"/>
    </xf>
    <xf numFmtId="0" fontId="15" fillId="0" borderId="24" xfId="0" applyFont="1" applyBorder="1" applyAlignment="1">
      <alignment horizontal="center" vertical="center"/>
    </xf>
    <xf numFmtId="0" fontId="38" fillId="15" borderId="3" xfId="0" applyFont="1" applyFill="1" applyBorder="1" applyAlignment="1">
      <alignment horizontal="center" vertical="center"/>
    </xf>
    <xf numFmtId="0" fontId="38" fillId="10" borderId="4" xfId="0" applyFont="1" applyFill="1" applyBorder="1" applyAlignment="1">
      <alignment horizontal="center" vertical="center"/>
    </xf>
    <xf numFmtId="0" fontId="38" fillId="12" borderId="4" xfId="0" applyFont="1" applyFill="1" applyBorder="1" applyAlignment="1">
      <alignment horizontal="center" vertical="center"/>
    </xf>
    <xf numFmtId="0" fontId="38" fillId="12" borderId="5" xfId="0" applyFont="1" applyFill="1" applyBorder="1" applyAlignment="1">
      <alignment horizontal="center" vertical="center"/>
    </xf>
    <xf numFmtId="0" fontId="38" fillId="14" borderId="5" xfId="0" applyFont="1" applyFill="1" applyBorder="1" applyAlignment="1">
      <alignment horizontal="center" vertical="center"/>
    </xf>
    <xf numFmtId="0" fontId="38" fillId="16" borderId="4" xfId="0" applyFont="1" applyFill="1" applyBorder="1" applyAlignment="1">
      <alignment horizontal="center" vertical="center"/>
    </xf>
    <xf numFmtId="0" fontId="38" fillId="16" borderId="5" xfId="0" applyFont="1" applyFill="1" applyBorder="1" applyAlignment="1">
      <alignment horizontal="center" vertical="center"/>
    </xf>
    <xf numFmtId="0" fontId="38" fillId="18" borderId="47" xfId="0" applyFont="1" applyFill="1" applyBorder="1" applyAlignment="1">
      <alignment horizontal="center" vertical="center" wrapText="1"/>
    </xf>
    <xf numFmtId="0" fontId="38" fillId="18" borderId="28" xfId="0" applyFont="1" applyFill="1" applyBorder="1" applyAlignment="1">
      <alignment horizontal="center" vertical="center" wrapText="1"/>
    </xf>
    <xf numFmtId="0" fontId="38" fillId="18" borderId="49" xfId="0" applyFont="1" applyFill="1" applyBorder="1" applyAlignment="1">
      <alignment horizontal="center" vertical="center" wrapText="1"/>
    </xf>
    <xf numFmtId="0" fontId="38" fillId="18" borderId="50" xfId="0" applyFont="1" applyFill="1" applyBorder="1" applyAlignment="1">
      <alignment horizontal="center" vertical="center" wrapText="1"/>
    </xf>
    <xf numFmtId="0" fontId="38" fillId="16" borderId="28" xfId="0" applyFont="1" applyFill="1" applyBorder="1" applyAlignment="1">
      <alignment horizontal="center" vertical="center"/>
    </xf>
    <xf numFmtId="0" fontId="38" fillId="16" borderId="16" xfId="0" applyFont="1" applyFill="1" applyBorder="1" applyAlignment="1">
      <alignment horizontal="center" vertical="center"/>
    </xf>
    <xf numFmtId="0" fontId="38" fillId="12" borderId="28" xfId="0" applyFont="1" applyFill="1" applyBorder="1" applyAlignment="1">
      <alignment horizontal="center" vertical="center"/>
    </xf>
    <xf numFmtId="0" fontId="38" fillId="12" borderId="16" xfId="0" applyFont="1" applyFill="1" applyBorder="1" applyAlignment="1">
      <alignment horizontal="center" vertical="center"/>
    </xf>
    <xf numFmtId="0" fontId="38" fillId="14" borderId="28" xfId="0" applyFont="1" applyFill="1" applyBorder="1" applyAlignment="1">
      <alignment horizontal="center" vertical="center"/>
    </xf>
    <xf numFmtId="0" fontId="38" fillId="14" borderId="16" xfId="0" applyFont="1" applyFill="1" applyBorder="1" applyAlignment="1">
      <alignment horizontal="center" vertical="center"/>
    </xf>
    <xf numFmtId="0" fontId="38" fillId="10" borderId="28" xfId="0" applyFont="1" applyFill="1" applyBorder="1" applyAlignment="1">
      <alignment horizontal="center" vertical="center"/>
    </xf>
    <xf numFmtId="0" fontId="38" fillId="23" borderId="4" xfId="0" applyFont="1" applyFill="1" applyBorder="1" applyAlignment="1">
      <alignment horizontal="center" vertical="center"/>
    </xf>
    <xf numFmtId="0" fontId="38" fillId="23" borderId="5" xfId="0" applyFont="1" applyFill="1" applyBorder="1" applyAlignment="1">
      <alignment horizontal="center" vertical="center"/>
    </xf>
    <xf numFmtId="0" fontId="38" fillId="16" borderId="29" xfId="0" applyFont="1" applyFill="1" applyBorder="1" applyAlignment="1">
      <alignment horizontal="center" vertical="center"/>
    </xf>
    <xf numFmtId="0" fontId="38" fillId="16" borderId="30" xfId="0" applyFont="1" applyFill="1" applyBorder="1" applyAlignment="1">
      <alignment horizontal="center" vertical="center"/>
    </xf>
    <xf numFmtId="0" fontId="38" fillId="10" borderId="47" xfId="0" applyFont="1" applyFill="1" applyBorder="1" applyAlignment="1">
      <alignment horizontal="center" vertical="center"/>
    </xf>
    <xf numFmtId="0" fontId="38" fillId="10" borderId="49" xfId="0" applyFont="1" applyFill="1" applyBorder="1" applyAlignment="1">
      <alignment horizontal="center" vertical="center"/>
    </xf>
    <xf numFmtId="0" fontId="38" fillId="10" borderId="50" xfId="0" applyFont="1" applyFill="1" applyBorder="1" applyAlignment="1">
      <alignment horizontal="center" vertical="center"/>
    </xf>
    <xf numFmtId="0" fontId="38" fillId="12" borderId="29" xfId="0" applyFont="1" applyFill="1" applyBorder="1" applyAlignment="1">
      <alignment horizontal="center" vertical="center"/>
    </xf>
    <xf numFmtId="0" fontId="38" fillId="12" borderId="30" xfId="0" applyFont="1" applyFill="1" applyBorder="1" applyAlignment="1">
      <alignment horizontal="center" vertical="center"/>
    </xf>
    <xf numFmtId="0" fontId="48" fillId="0" borderId="45" xfId="0" applyFont="1" applyBorder="1" applyAlignment="1">
      <alignment horizontal="left" vertical="center" wrapText="1"/>
    </xf>
    <xf numFmtId="0" fontId="48" fillId="0" borderId="45" xfId="0" applyFont="1" applyBorder="1" applyAlignment="1">
      <alignment horizontal="center" vertical="center" wrapText="1"/>
    </xf>
    <xf numFmtId="0" fontId="38" fillId="18" borderId="51" xfId="0" applyFont="1" applyFill="1" applyBorder="1" applyAlignment="1">
      <alignment horizontal="center" vertical="center" wrapText="1"/>
    </xf>
    <xf numFmtId="0" fontId="38" fillId="10" borderId="5" xfId="0" applyFont="1" applyFill="1" applyBorder="1" applyAlignment="1">
      <alignment horizontal="center" vertical="center"/>
    </xf>
    <xf numFmtId="0" fontId="38" fillId="10" borderId="29" xfId="0" applyFont="1" applyFill="1" applyBorder="1" applyAlignment="1">
      <alignment horizontal="center" vertical="center"/>
    </xf>
    <xf numFmtId="0" fontId="38" fillId="10" borderId="30" xfId="0" applyFont="1" applyFill="1" applyBorder="1" applyAlignment="1">
      <alignment horizontal="center" vertical="center"/>
    </xf>
    <xf numFmtId="0" fontId="38" fillId="14" borderId="27" xfId="0" applyFont="1" applyFill="1" applyBorder="1" applyAlignment="1">
      <alignment horizontal="center" vertical="center"/>
    </xf>
    <xf numFmtId="0" fontId="38" fillId="14" borderId="29" xfId="0" applyFont="1" applyFill="1" applyBorder="1" applyAlignment="1">
      <alignment horizontal="center" vertical="center"/>
    </xf>
    <xf numFmtId="0" fontId="38" fillId="14" borderId="30" xfId="0" applyFont="1" applyFill="1" applyBorder="1" applyAlignment="1">
      <alignment horizontal="center" vertical="center"/>
    </xf>
    <xf numFmtId="0" fontId="38" fillId="18" borderId="5" xfId="0" applyFont="1" applyFill="1" applyBorder="1" applyAlignment="1">
      <alignment horizontal="center" vertical="center" wrapText="1"/>
    </xf>
    <xf numFmtId="0" fontId="12" fillId="9" borderId="0" xfId="0" applyFont="1" applyFill="1" applyAlignment="1">
      <alignment horizontal="left" vertical="center" wrapText="1"/>
    </xf>
    <xf numFmtId="0" fontId="60" fillId="0" borderId="0" xfId="0" applyFont="1" applyAlignment="1">
      <alignment wrapText="1"/>
    </xf>
    <xf numFmtId="0" fontId="34" fillId="0" borderId="0" xfId="0" applyFont="1" applyAlignment="1">
      <alignment horizontal="left" vertical="center" indent="4"/>
    </xf>
    <xf numFmtId="0" fontId="1" fillId="0" borderId="0" xfId="0" applyFont="1" applyAlignment="1">
      <alignment horizontal="left" vertical="center"/>
    </xf>
    <xf numFmtId="0" fontId="39" fillId="20" borderId="0" xfId="0" applyFont="1" applyFill="1" applyAlignment="1">
      <alignment horizontal="center" vertical="center" wrapText="1"/>
    </xf>
    <xf numFmtId="0" fontId="39" fillId="0" borderId="20" xfId="0" applyFont="1" applyBorder="1" applyAlignment="1">
      <alignment horizontal="left" vertical="center"/>
    </xf>
    <xf numFmtId="0" fontId="39" fillId="0" borderId="10" xfId="0" applyFont="1" applyBorder="1" applyAlignment="1">
      <alignment horizontal="left" vertical="center"/>
    </xf>
    <xf numFmtId="0" fontId="36" fillId="0" borderId="0" xfId="0" applyFont="1" applyAlignment="1">
      <alignment vertical="center"/>
    </xf>
    <xf numFmtId="0" fontId="36" fillId="0" borderId="0" xfId="0" applyFont="1"/>
    <xf numFmtId="0" fontId="39" fillId="21" borderId="52" xfId="0" applyFont="1" applyFill="1" applyBorder="1" applyAlignment="1">
      <alignment wrapText="1"/>
    </xf>
    <xf numFmtId="0" fontId="39" fillId="21" borderId="53" xfId="0" applyFont="1" applyFill="1" applyBorder="1" applyAlignment="1">
      <alignment wrapText="1"/>
    </xf>
    <xf numFmtId="0" fontId="39" fillId="21" borderId="19" xfId="0" applyFont="1" applyFill="1" applyBorder="1" applyAlignment="1">
      <alignment wrapText="1"/>
    </xf>
    <xf numFmtId="0" fontId="39" fillId="21" borderId="20" xfId="0" applyFont="1" applyFill="1" applyBorder="1" applyAlignment="1">
      <alignment wrapText="1"/>
    </xf>
    <xf numFmtId="0" fontId="39" fillId="21" borderId="31" xfId="0" applyFont="1" applyFill="1" applyBorder="1" applyAlignment="1">
      <alignment wrapText="1"/>
    </xf>
    <xf numFmtId="0" fontId="39" fillId="21" borderId="0" xfId="0" applyFont="1" applyFill="1" applyAlignment="1">
      <alignment wrapText="1"/>
    </xf>
    <xf numFmtId="0" fontId="39" fillId="21" borderId="54" xfId="0" applyFont="1" applyFill="1" applyBorder="1" applyAlignment="1">
      <alignment wrapText="1"/>
    </xf>
    <xf numFmtId="0" fontId="39" fillId="0" borderId="9" xfId="0" applyFont="1" applyBorder="1" applyAlignment="1">
      <alignment horizontal="left" vertical="center"/>
    </xf>
    <xf numFmtId="0" fontId="39" fillId="21" borderId="10" xfId="0" applyFont="1" applyFill="1" applyBorder="1" applyAlignment="1">
      <alignment wrapText="1"/>
    </xf>
    <xf numFmtId="0" fontId="39" fillId="21" borderId="55" xfId="0" applyFont="1" applyFill="1" applyBorder="1" applyAlignment="1">
      <alignment wrapText="1"/>
    </xf>
    <xf numFmtId="0" fontId="35" fillId="0" borderId="0" xfId="0" quotePrefix="1" applyFont="1" applyAlignment="1">
      <alignment horizontal="left" vertical="center"/>
    </xf>
    <xf numFmtId="0" fontId="1" fillId="0" borderId="0" xfId="0" quotePrefix="1" applyFont="1" applyAlignment="1">
      <alignment horizontal="left" vertical="center"/>
    </xf>
    <xf numFmtId="0" fontId="1" fillId="0" borderId="0" xfId="0" quotePrefix="1" applyFont="1"/>
    <xf numFmtId="0" fontId="38" fillId="14" borderId="20" xfId="0" applyFont="1" applyFill="1" applyBorder="1" applyAlignment="1">
      <alignment horizontal="center" vertical="center"/>
    </xf>
    <xf numFmtId="0" fontId="38" fillId="15" borderId="47" xfId="0" applyFont="1" applyFill="1" applyBorder="1" applyAlignment="1">
      <alignment horizontal="center" vertical="center"/>
    </xf>
    <xf numFmtId="0" fontId="39" fillId="0" borderId="21" xfId="0" applyFont="1" applyBorder="1" applyAlignment="1">
      <alignment horizontal="left" vertical="center" wrapText="1"/>
    </xf>
    <xf numFmtId="0" fontId="47" fillId="0" borderId="7" xfId="0" applyFont="1" applyBorder="1" applyAlignment="1">
      <alignment wrapText="1"/>
    </xf>
    <xf numFmtId="0" fontId="0" fillId="0" borderId="0" xfId="0" applyAlignment="1">
      <alignment horizontal="left" vertical="center" indent="1"/>
    </xf>
    <xf numFmtId="0" fontId="43" fillId="0" borderId="20" xfId="0" applyFont="1" applyBorder="1" applyAlignment="1">
      <alignment horizontal="left" vertical="center" wrapText="1"/>
    </xf>
    <xf numFmtId="0" fontId="62" fillId="0" borderId="0" xfId="0" applyFont="1"/>
    <xf numFmtId="0" fontId="63" fillId="0" borderId="8" xfId="0" applyFont="1" applyBorder="1"/>
    <xf numFmtId="0" fontId="63" fillId="0" borderId="9" xfId="0" applyFont="1" applyBorder="1"/>
    <xf numFmtId="0" fontId="15" fillId="0" borderId="0" xfId="0" applyFont="1" applyAlignment="1">
      <alignment horizontal="left" wrapText="1"/>
    </xf>
    <xf numFmtId="0" fontId="15" fillId="0" borderId="0" xfId="0" applyFont="1" applyAlignment="1">
      <alignment horizontal="left" vertical="center"/>
    </xf>
    <xf numFmtId="0" fontId="15" fillId="0" borderId="15" xfId="0" applyFont="1" applyBorder="1" applyAlignment="1">
      <alignment vertical="center" wrapText="1"/>
    </xf>
    <xf numFmtId="0" fontId="15" fillId="0" borderId="20" xfId="0" applyFont="1" applyBorder="1" applyAlignment="1">
      <alignment vertical="center" wrapText="1"/>
    </xf>
    <xf numFmtId="0" fontId="15" fillId="0" borderId="21" xfId="0" applyFont="1" applyBorder="1" applyAlignment="1">
      <alignment vertical="center" wrapText="1"/>
    </xf>
    <xf numFmtId="0" fontId="39" fillId="0" borderId="11" xfId="0" applyFont="1" applyBorder="1" applyAlignment="1">
      <alignment horizontal="left" vertical="center" wrapText="1"/>
    </xf>
    <xf numFmtId="0" fontId="55" fillId="28" borderId="0" xfId="0" applyFont="1" applyFill="1" applyAlignment="1">
      <alignment horizontal="left" vertical="center"/>
    </xf>
    <xf numFmtId="0" fontId="15" fillId="0" borderId="11" xfId="0" applyFont="1" applyBorder="1" applyAlignment="1">
      <alignment horizontal="left" wrapText="1"/>
    </xf>
    <xf numFmtId="0" fontId="39" fillId="0" borderId="0" xfId="0" applyFont="1" applyAlignment="1">
      <alignment vertical="top"/>
    </xf>
    <xf numFmtId="0" fontId="39" fillId="0" borderId="9" xfId="0" applyFont="1" applyBorder="1"/>
    <xf numFmtId="0" fontId="15" fillId="0" borderId="6" xfId="0" applyFont="1" applyBorder="1" applyAlignment="1">
      <alignment vertical="center" wrapText="1"/>
    </xf>
    <xf numFmtId="0" fontId="39" fillId="0" borderId="7" xfId="0" applyFont="1" applyBorder="1" applyAlignment="1">
      <alignment vertical="top"/>
    </xf>
    <xf numFmtId="0" fontId="55" fillId="28" borderId="53" xfId="0" applyFont="1" applyFill="1" applyBorder="1" applyAlignment="1">
      <alignment vertical="center" wrapText="1"/>
    </xf>
    <xf numFmtId="0" fontId="55" fillId="28" borderId="43" xfId="0" applyFont="1" applyFill="1" applyBorder="1" applyAlignment="1">
      <alignment horizontal="center" vertical="center" wrapText="1"/>
    </xf>
    <xf numFmtId="0" fontId="55" fillId="28" borderId="56" xfId="0" applyFont="1" applyFill="1" applyBorder="1" applyAlignment="1">
      <alignment vertical="center" wrapText="1"/>
    </xf>
    <xf numFmtId="0" fontId="39" fillId="0" borderId="24" xfId="0" applyFont="1" applyBorder="1" applyAlignment="1">
      <alignment horizontal="left" vertical="center" wrapText="1"/>
    </xf>
    <xf numFmtId="0" fontId="39" fillId="0" borderId="57" xfId="0" applyFont="1" applyBorder="1" applyAlignment="1">
      <alignment horizontal="left" vertical="center" wrapText="1"/>
    </xf>
    <xf numFmtId="0" fontId="39" fillId="0" borderId="57" xfId="0" applyFont="1" applyBorder="1" applyAlignment="1">
      <alignment horizontal="center" vertical="center" wrapText="1"/>
    </xf>
    <xf numFmtId="0" fontId="15" fillId="20" borderId="10" xfId="0" applyFont="1" applyFill="1" applyBorder="1" applyAlignment="1">
      <alignment vertical="center" wrapText="1"/>
    </xf>
    <xf numFmtId="0" fontId="39" fillId="0" borderId="58" xfId="0" applyFont="1" applyBorder="1" applyAlignment="1">
      <alignment horizontal="center" vertical="center" wrapText="1"/>
    </xf>
    <xf numFmtId="0" fontId="15" fillId="0" borderId="9" xfId="0" applyFont="1" applyBorder="1" applyAlignment="1">
      <alignment horizontal="center" vertical="center" wrapText="1"/>
    </xf>
    <xf numFmtId="0" fontId="15" fillId="20" borderId="20" xfId="0" applyFont="1" applyFill="1" applyBorder="1" applyAlignment="1">
      <alignment vertical="center" wrapText="1"/>
    </xf>
    <xf numFmtId="0" fontId="64" fillId="0" borderId="0" xfId="0" applyFont="1"/>
    <xf numFmtId="0" fontId="40" fillId="20" borderId="7" xfId="0" applyFont="1" applyFill="1" applyBorder="1" applyAlignment="1">
      <alignment vertical="center" wrapText="1"/>
    </xf>
    <xf numFmtId="0" fontId="39" fillId="0" borderId="32" xfId="0" applyFont="1" applyBorder="1" applyAlignment="1">
      <alignment vertical="center" wrapText="1"/>
    </xf>
    <xf numFmtId="0" fontId="15" fillId="0" borderId="32" xfId="0" applyFont="1" applyBorder="1" applyAlignment="1">
      <alignment horizontal="center" vertical="center" wrapText="1"/>
    </xf>
    <xf numFmtId="0" fontId="55" fillId="0" borderId="10" xfId="0" applyFont="1" applyBorder="1" applyAlignment="1">
      <alignment horizontal="center" vertical="center" wrapText="1"/>
    </xf>
    <xf numFmtId="0" fontId="39" fillId="0" borderId="45" xfId="0" applyFont="1" applyBorder="1" applyAlignment="1">
      <alignment vertical="center"/>
    </xf>
    <xf numFmtId="0" fontId="39" fillId="0" borderId="45" xfId="0" applyFont="1" applyBorder="1" applyAlignment="1">
      <alignment horizontal="center" vertical="center"/>
    </xf>
    <xf numFmtId="0" fontId="39" fillId="0" borderId="18" xfId="0" applyFont="1" applyBorder="1" applyAlignment="1">
      <alignment horizontal="left" vertical="center" wrapText="1"/>
    </xf>
    <xf numFmtId="0" fontId="39" fillId="0" borderId="57" xfId="0" applyFont="1" applyBorder="1" applyAlignment="1">
      <alignment horizontal="center" vertical="center"/>
    </xf>
    <xf numFmtId="0" fontId="47" fillId="0" borderId="7" xfId="0" applyFont="1" applyBorder="1" applyAlignment="1">
      <alignment horizontal="left" vertical="center" wrapText="1"/>
    </xf>
    <xf numFmtId="0" fontId="15" fillId="0" borderId="53" xfId="0" applyFont="1" applyBorder="1" applyAlignment="1">
      <alignment vertical="center" wrapText="1"/>
    </xf>
    <xf numFmtId="0" fontId="15" fillId="0" borderId="43" xfId="0" applyFont="1" applyBorder="1" applyAlignment="1">
      <alignment horizontal="center" vertical="center" wrapText="1"/>
    </xf>
    <xf numFmtId="0" fontId="15" fillId="0" borderId="56" xfId="0" applyFont="1" applyBorder="1" applyAlignment="1">
      <alignment vertical="center" wrapText="1"/>
    </xf>
    <xf numFmtId="0" fontId="39" fillId="0" borderId="0" xfId="0" applyFont="1" applyAlignment="1">
      <alignment horizontal="left" wrapText="1"/>
    </xf>
    <xf numFmtId="0" fontId="48" fillId="0" borderId="21" xfId="0" applyFont="1" applyBorder="1" applyAlignment="1">
      <alignment horizontal="left" vertical="center" wrapText="1"/>
    </xf>
    <xf numFmtId="0" fontId="48" fillId="0" borderId="6" xfId="0" applyFont="1" applyBorder="1" applyAlignment="1">
      <alignment horizontal="left" vertical="center" wrapText="1"/>
    </xf>
    <xf numFmtId="0" fontId="48" fillId="0" borderId="7" xfId="0" applyFont="1" applyBorder="1" applyAlignment="1">
      <alignment horizontal="center" vertical="center" wrapText="1"/>
    </xf>
    <xf numFmtId="0" fontId="0" fillId="0" borderId="0" xfId="0" applyAlignment="1">
      <alignment horizontal="center"/>
    </xf>
    <xf numFmtId="0" fontId="48" fillId="0" borderId="11" xfId="0" applyFont="1" applyBorder="1" applyAlignment="1">
      <alignment horizontal="left" vertical="center" wrapText="1"/>
    </xf>
    <xf numFmtId="0" fontId="48" fillId="0" borderId="24" xfId="0" applyFont="1" applyBorder="1" applyAlignment="1">
      <alignment horizontal="left" vertical="center"/>
    </xf>
    <xf numFmtId="0" fontId="48" fillId="0" borderId="7" xfId="0" applyFont="1" applyBorder="1" applyAlignment="1">
      <alignment horizontal="left" vertical="center"/>
    </xf>
    <xf numFmtId="0" fontId="48" fillId="0" borderId="18" xfId="0" applyFont="1" applyBorder="1" applyAlignment="1">
      <alignment horizontal="left" vertical="center"/>
    </xf>
    <xf numFmtId="0" fontId="48" fillId="20" borderId="7" xfId="0" applyFont="1" applyFill="1" applyBorder="1" applyAlignment="1">
      <alignment horizontal="left" vertical="center"/>
    </xf>
    <xf numFmtId="0" fontId="15" fillId="0" borderId="8" xfId="0" applyFont="1" applyBorder="1" applyAlignment="1">
      <alignment vertical="center"/>
    </xf>
    <xf numFmtId="0" fontId="15" fillId="0" borderId="54" xfId="0" applyFont="1" applyBorder="1" applyAlignment="1">
      <alignment vertical="center"/>
    </xf>
    <xf numFmtId="0" fontId="39" fillId="0" borderId="44" xfId="0" applyFont="1" applyBorder="1" applyAlignment="1">
      <alignment horizontal="left" vertical="center" wrapText="1"/>
    </xf>
    <xf numFmtId="0" fontId="15" fillId="0" borderId="22" xfId="0" applyFont="1" applyBorder="1" applyAlignment="1">
      <alignment vertical="center" wrapText="1"/>
    </xf>
    <xf numFmtId="0" fontId="15" fillId="0" borderId="17" xfId="0" applyFont="1" applyBorder="1" applyAlignment="1">
      <alignment vertical="center" wrapText="1"/>
    </xf>
    <xf numFmtId="0" fontId="12" fillId="9" borderId="0" xfId="0" applyFont="1" applyFill="1" applyAlignment="1">
      <alignment vertical="center"/>
    </xf>
    <xf numFmtId="0" fontId="15" fillId="0" borderId="0" xfId="0" applyFont="1" applyAlignment="1">
      <alignment horizontal="center" wrapText="1"/>
    </xf>
    <xf numFmtId="0" fontId="15" fillId="0" borderId="9" xfId="0" applyFont="1" applyBorder="1" applyAlignment="1">
      <alignment horizontal="center" wrapText="1"/>
    </xf>
    <xf numFmtId="0" fontId="38" fillId="12" borderId="59" xfId="0" applyFont="1" applyFill="1" applyBorder="1" applyAlignment="1">
      <alignment horizontal="center" vertical="center"/>
    </xf>
    <xf numFmtId="0" fontId="38" fillId="12" borderId="50" xfId="0" applyFont="1" applyFill="1" applyBorder="1" applyAlignment="1">
      <alignment horizontal="center" vertical="center"/>
    </xf>
    <xf numFmtId="0" fontId="38" fillId="23" borderId="23" xfId="0" applyFont="1" applyFill="1" applyBorder="1" applyAlignment="1">
      <alignment horizontal="center" vertical="center"/>
    </xf>
    <xf numFmtId="0" fontId="38" fillId="14" borderId="60" xfId="0" applyFont="1" applyFill="1" applyBorder="1" applyAlignment="1">
      <alignment horizontal="center" vertical="center"/>
    </xf>
    <xf numFmtId="0" fontId="66" fillId="0" borderId="8" xfId="0" applyFont="1" applyBorder="1" applyAlignment="1">
      <alignment horizontal="center" vertical="center" wrapText="1"/>
    </xf>
    <xf numFmtId="0" fontId="67" fillId="2" borderId="0" xfId="0" applyFont="1" applyFill="1"/>
    <xf numFmtId="0" fontId="39" fillId="0" borderId="6" xfId="0" applyFont="1" applyBorder="1" applyAlignment="1">
      <alignment vertical="center"/>
    </xf>
    <xf numFmtId="0" fontId="43" fillId="0" borderId="6" xfId="0" applyFont="1" applyBorder="1" applyAlignment="1">
      <alignment horizontal="left" vertical="center" wrapText="1"/>
    </xf>
    <xf numFmtId="0" fontId="38" fillId="22" borderId="16" xfId="0" applyFont="1" applyFill="1" applyBorder="1" applyAlignment="1">
      <alignment horizontal="center" vertical="center" wrapText="1"/>
    </xf>
    <xf numFmtId="0" fontId="55" fillId="20" borderId="0" xfId="0" applyFont="1" applyFill="1" applyAlignment="1">
      <alignment horizontal="left" vertical="center"/>
    </xf>
    <xf numFmtId="0" fontId="66" fillId="0" borderId="5" xfId="0" applyFont="1" applyBorder="1" applyAlignment="1">
      <alignment vertical="center" wrapText="1"/>
    </xf>
    <xf numFmtId="0" fontId="53" fillId="0" borderId="35" xfId="0" applyFont="1" applyBorder="1" applyAlignment="1">
      <alignment vertical="center" wrapText="1"/>
    </xf>
    <xf numFmtId="0" fontId="53" fillId="0" borderId="5" xfId="0" applyFont="1" applyBorder="1" applyAlignment="1">
      <alignment vertical="center"/>
    </xf>
    <xf numFmtId="0" fontId="53" fillId="0" borderId="35" xfId="0" applyFont="1" applyBorder="1" applyAlignment="1">
      <alignment wrapText="1"/>
    </xf>
    <xf numFmtId="0" fontId="53" fillId="0" borderId="5" xfId="0" applyFont="1" applyBorder="1" applyAlignment="1">
      <alignment vertical="center" wrapText="1"/>
    </xf>
    <xf numFmtId="0" fontId="66" fillId="0" borderId="5" xfId="0" applyFont="1" applyBorder="1" applyAlignment="1">
      <alignment horizontal="left" vertical="center" wrapText="1"/>
    </xf>
    <xf numFmtId="0" fontId="66" fillId="0" borderId="35" xfId="0" applyFont="1" applyBorder="1" applyAlignment="1">
      <alignment horizontal="left" vertical="center" wrapText="1"/>
    </xf>
    <xf numFmtId="0" fontId="66" fillId="0" borderId="35" xfId="0" applyFont="1" applyBorder="1" applyAlignment="1">
      <alignment vertical="center"/>
    </xf>
    <xf numFmtId="0" fontId="66" fillId="0" borderId="35" xfId="0" applyFont="1" applyBorder="1" applyAlignment="1">
      <alignment vertical="center" wrapText="1"/>
    </xf>
    <xf numFmtId="0" fontId="66" fillId="0" borderId="5" xfId="0" applyFont="1" applyBorder="1" applyAlignment="1">
      <alignment vertical="center"/>
    </xf>
    <xf numFmtId="0" fontId="53" fillId="0" borderId="35" xfId="0" applyFont="1" applyBorder="1" applyAlignment="1">
      <alignment vertical="center"/>
    </xf>
    <xf numFmtId="0" fontId="39" fillId="0" borderId="21" xfId="0" applyFont="1" applyBorder="1" applyAlignment="1">
      <alignment horizontal="left" vertical="center" wrapText="1"/>
    </xf>
    <xf numFmtId="0" fontId="39" fillId="0" borderId="0" xfId="0" applyFont="1" applyAlignment="1">
      <alignment horizontal="left" vertical="center" wrapText="1"/>
    </xf>
    <xf numFmtId="0" fontId="39" fillId="0" borderId="6" xfId="0" applyFont="1" applyBorder="1" applyAlignment="1">
      <alignment horizontal="left" vertical="center" wrapText="1"/>
    </xf>
    <xf numFmtId="0" fontId="39" fillId="0" borderId="11" xfId="0" applyFont="1" applyBorder="1" applyAlignment="1">
      <alignment horizontal="left" vertical="center" wrapText="1"/>
    </xf>
    <xf numFmtId="0" fontId="0" fillId="0" borderId="0" xfId="0" applyAlignment="1">
      <alignment horizontal="left" vertical="top"/>
    </xf>
    <xf numFmtId="0" fontId="39" fillId="0" borderId="0" xfId="0" applyFont="1" applyAlignment="1">
      <alignment horizontal="left" vertical="top"/>
    </xf>
    <xf numFmtId="0" fontId="15" fillId="0" borderId="0" xfId="0" applyFont="1" applyAlignment="1">
      <alignment horizontal="left" vertical="top"/>
    </xf>
    <xf numFmtId="0" fontId="1" fillId="0" borderId="0" xfId="0" applyFont="1" applyAlignment="1">
      <alignment horizontal="left" vertical="top"/>
    </xf>
    <xf numFmtId="0" fontId="39" fillId="0" borderId="0" xfId="0" applyFont="1" applyAlignment="1">
      <alignment horizontal="left" vertical="top" wrapText="1"/>
    </xf>
    <xf numFmtId="0" fontId="48" fillId="0" borderId="0" xfId="0" applyFont="1" applyAlignment="1">
      <alignment horizontal="left" vertical="top" wrapText="1"/>
    </xf>
    <xf numFmtId="0" fontId="48" fillId="0" borderId="0" xfId="0" applyFont="1" applyAlignment="1">
      <alignment horizontal="left" vertical="top"/>
    </xf>
    <xf numFmtId="0" fontId="15" fillId="0" borderId="0" xfId="0" applyFont="1" applyAlignment="1">
      <alignment horizontal="left" vertical="top" wrapText="1"/>
    </xf>
    <xf numFmtId="0" fontId="15" fillId="0" borderId="10" xfId="0" applyFont="1" applyBorder="1" applyAlignment="1">
      <alignment wrapText="1"/>
    </xf>
    <xf numFmtId="0" fontId="20" fillId="0" borderId="24" xfId="0" applyFont="1" applyBorder="1" applyAlignment="1">
      <alignment horizontal="left" vertical="center"/>
    </xf>
    <xf numFmtId="0" fontId="20" fillId="0" borderId="7" xfId="0" applyFont="1" applyBorder="1" applyAlignment="1">
      <alignment horizontal="left" vertical="center"/>
    </xf>
    <xf numFmtId="0" fontId="20" fillId="0" borderId="12" xfId="0" applyFont="1" applyBorder="1" applyAlignment="1">
      <alignment horizontal="left" vertical="center"/>
    </xf>
    <xf numFmtId="0" fontId="13" fillId="2" borderId="0" xfId="0" applyFont="1" applyFill="1" applyAlignment="1"/>
    <xf numFmtId="0" fontId="38" fillId="60" borderId="3" xfId="0" applyFont="1" applyFill="1" applyBorder="1" applyAlignment="1">
      <alignment horizontal="center" vertical="center"/>
    </xf>
    <xf numFmtId="0" fontId="38" fillId="60" borderId="4" xfId="0" applyFont="1" applyFill="1" applyBorder="1" applyAlignment="1">
      <alignment horizontal="center" vertical="center"/>
    </xf>
    <xf numFmtId="0" fontId="38" fillId="60" borderId="5" xfId="0" applyFont="1" applyFill="1" applyBorder="1" applyAlignment="1">
      <alignment horizontal="center" vertical="center"/>
    </xf>
    <xf numFmtId="0" fontId="38" fillId="60" borderId="28" xfId="0" applyFont="1" applyFill="1" applyBorder="1" applyAlignment="1">
      <alignment horizontal="center" vertical="center"/>
    </xf>
    <xf numFmtId="0" fontId="38" fillId="60" borderId="29" xfId="0" applyFont="1" applyFill="1" applyBorder="1" applyAlignment="1">
      <alignment horizontal="center" vertical="center"/>
    </xf>
    <xf numFmtId="0" fontId="38" fillId="60" borderId="30" xfId="0" applyFont="1" applyFill="1" applyBorder="1" applyAlignment="1">
      <alignment horizontal="center" vertical="center"/>
    </xf>
    <xf numFmtId="0" fontId="80" fillId="0" borderId="0" xfId="0" applyFont="1" applyAlignment="1" applyProtection="1">
      <alignment horizontal="left" vertical="top" wrapText="1"/>
      <protection locked="0"/>
    </xf>
    <xf numFmtId="0" fontId="82" fillId="2" borderId="0" xfId="0" applyFont="1" applyFill="1" applyAlignment="1" applyProtection="1">
      <alignment horizontal="left" vertical="top" wrapText="1"/>
      <protection locked="0"/>
    </xf>
    <xf numFmtId="0" fontId="5" fillId="2" borderId="0" xfId="0" applyFont="1" applyFill="1" applyAlignment="1">
      <alignment horizontal="left" vertical="top"/>
    </xf>
    <xf numFmtId="0" fontId="5" fillId="0" borderId="0" xfId="0" applyFont="1" applyAlignment="1">
      <alignment horizontal="left" vertical="top" wrapText="1"/>
    </xf>
    <xf numFmtId="0" fontId="77" fillId="2" borderId="0" xfId="0" applyFont="1" applyFill="1" applyAlignment="1">
      <alignment horizontal="left" vertical="top"/>
    </xf>
    <xf numFmtId="0" fontId="77" fillId="0" borderId="0" xfId="0" applyFont="1" applyAlignment="1">
      <alignment horizontal="left" vertical="top" wrapText="1"/>
    </xf>
    <xf numFmtId="0" fontId="78" fillId="2" borderId="0" xfId="0" applyFont="1" applyFill="1" applyAlignment="1">
      <alignment horizontal="left" vertical="top" wrapText="1"/>
    </xf>
    <xf numFmtId="49" fontId="5" fillId="0" borderId="0" xfId="0" applyNumberFormat="1" applyFont="1" applyAlignment="1">
      <alignment horizontal="left" vertical="top" wrapText="1"/>
    </xf>
    <xf numFmtId="49" fontId="78" fillId="2" borderId="0" xfId="0" applyNumberFormat="1" applyFont="1" applyFill="1" applyAlignment="1">
      <alignment horizontal="left" vertical="top"/>
    </xf>
    <xf numFmtId="0" fontId="5" fillId="0" borderId="0" xfId="0" applyFont="1" applyAlignment="1" applyProtection="1">
      <alignment horizontal="left" vertical="top" wrapText="1"/>
      <protection locked="0"/>
    </xf>
    <xf numFmtId="0" fontId="79" fillId="0" borderId="0" xfId="0" applyFont="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81" fillId="0" borderId="0" xfId="0" applyFont="1" applyAlignment="1">
      <alignment horizontal="left" vertical="top" wrapText="1"/>
    </xf>
    <xf numFmtId="0" fontId="5" fillId="2" borderId="26" xfId="0" applyFont="1" applyFill="1" applyBorder="1" applyAlignment="1" applyProtection="1">
      <alignment horizontal="left" vertical="top" wrapText="1"/>
      <protection locked="0"/>
    </xf>
    <xf numFmtId="0" fontId="82" fillId="2" borderId="47" xfId="0" applyFont="1" applyFill="1" applyBorder="1" applyAlignment="1" applyProtection="1">
      <alignment horizontal="left" vertical="top" wrapText="1"/>
      <protection locked="0"/>
    </xf>
    <xf numFmtId="0" fontId="82" fillId="2" borderId="23" xfId="0" applyFont="1" applyFill="1" applyBorder="1" applyAlignment="1" applyProtection="1">
      <alignment horizontal="left" vertical="top" wrapText="1"/>
      <protection locked="0"/>
    </xf>
    <xf numFmtId="0" fontId="80" fillId="0" borderId="0" xfId="0" applyFont="1" applyAlignment="1">
      <alignment horizontal="left" vertical="top" wrapText="1"/>
    </xf>
    <xf numFmtId="0" fontId="83" fillId="0" borderId="0" xfId="0" applyFont="1" applyAlignment="1">
      <alignment horizontal="left" vertical="top" wrapText="1"/>
    </xf>
    <xf numFmtId="0" fontId="5" fillId="0" borderId="0" xfId="0" applyFont="1" applyAlignment="1">
      <alignment horizontal="left" vertical="top"/>
    </xf>
    <xf numFmtId="0" fontId="84" fillId="0" borderId="0" xfId="12" applyFont="1" applyAlignment="1">
      <alignment horizontal="left" vertical="top" wrapText="1"/>
    </xf>
    <xf numFmtId="0" fontId="80" fillId="0" borderId="0" xfId="0" quotePrefix="1" applyFont="1" applyAlignment="1">
      <alignment horizontal="left" vertical="top" wrapText="1"/>
    </xf>
    <xf numFmtId="0" fontId="49" fillId="0" borderId="3" xfId="0" applyFont="1" applyBorder="1" applyAlignment="1">
      <alignment vertical="center"/>
    </xf>
    <xf numFmtId="0" fontId="49" fillId="0" borderId="4" xfId="0" applyFont="1" applyBorder="1" applyAlignment="1">
      <alignment horizontal="center" vertical="center"/>
    </xf>
    <xf numFmtId="0" fontId="49" fillId="0" borderId="5" xfId="0" applyFont="1" applyBorder="1" applyAlignment="1">
      <alignment vertical="center"/>
    </xf>
    <xf numFmtId="0" fontId="49" fillId="0" borderId="3" xfId="0" applyFont="1" applyBorder="1" applyAlignment="1">
      <alignment vertical="center" wrapText="1"/>
    </xf>
    <xf numFmtId="0" fontId="49" fillId="0" borderId="34" xfId="0" applyFont="1" applyBorder="1" applyAlignment="1">
      <alignment vertical="center"/>
    </xf>
    <xf numFmtId="0" fontId="49" fillId="0" borderId="33" xfId="0" applyFont="1" applyBorder="1" applyAlignment="1">
      <alignment horizontal="center" vertical="center"/>
    </xf>
    <xf numFmtId="0" fontId="49" fillId="0" borderId="35" xfId="0" applyFont="1" applyBorder="1" applyAlignment="1">
      <alignment vertical="center"/>
    </xf>
    <xf numFmtId="0" fontId="39" fillId="0" borderId="0" xfId="0" applyFont="1" applyAlignment="1">
      <alignment horizontal="left" vertical="center" wrapText="1"/>
    </xf>
    <xf numFmtId="0" fontId="28" fillId="0" borderId="0" xfId="0" applyFont="1"/>
    <xf numFmtId="0" fontId="16" fillId="0" borderId="36" xfId="0" applyFont="1" applyBorder="1" applyAlignment="1">
      <alignment vertical="center" wrapText="1"/>
    </xf>
    <xf numFmtId="0" fontId="16" fillId="0" borderId="37" xfId="0" applyFont="1" applyBorder="1" applyAlignment="1">
      <alignment vertical="center" wrapText="1"/>
    </xf>
    <xf numFmtId="0" fontId="49" fillId="0" borderId="28" xfId="0" applyFont="1" applyBorder="1" applyAlignment="1">
      <alignment vertical="center"/>
    </xf>
    <xf numFmtId="0" fontId="49" fillId="0" borderId="29" xfId="0" applyFont="1" applyBorder="1" applyAlignment="1">
      <alignment horizontal="center" vertical="center"/>
    </xf>
    <xf numFmtId="0" fontId="49" fillId="0" borderId="30" xfId="0" applyFont="1" applyBorder="1" applyAlignment="1">
      <alignment vertical="center"/>
    </xf>
    <xf numFmtId="0" fontId="49" fillId="0" borderId="29" xfId="0" applyFont="1" applyBorder="1" applyAlignment="1">
      <alignment vertical="center" wrapText="1"/>
    </xf>
    <xf numFmtId="0" fontId="49" fillId="0" borderId="4" xfId="0" applyFont="1" applyBorder="1" applyAlignment="1">
      <alignment vertical="center" wrapText="1"/>
    </xf>
    <xf numFmtId="0" fontId="49" fillId="0" borderId="33" xfId="0" applyFont="1" applyBorder="1" applyAlignment="1">
      <alignment vertical="center" wrapText="1"/>
    </xf>
    <xf numFmtId="0" fontId="49" fillId="0" borderId="4" xfId="0" applyFont="1" applyBorder="1" applyAlignment="1">
      <alignment vertical="center"/>
    </xf>
    <xf numFmtId="0" fontId="85" fillId="0" borderId="0" xfId="0" applyFont="1" applyAlignment="1">
      <alignment vertical="center"/>
    </xf>
    <xf numFmtId="0" fontId="86" fillId="0" borderId="0" xfId="0" applyFont="1" applyAlignment="1">
      <alignment horizontal="center" vertical="center" wrapText="1"/>
    </xf>
    <xf numFmtId="0" fontId="86" fillId="0" borderId="0" xfId="0" applyFont="1" applyAlignment="1">
      <alignment horizontal="center" vertical="top" wrapText="1"/>
    </xf>
    <xf numFmtId="0" fontId="60" fillId="0" borderId="0" xfId="0" applyFont="1" applyAlignment="1">
      <alignment vertical="center" wrapText="1"/>
    </xf>
    <xf numFmtId="0" fontId="87" fillId="0" borderId="0" xfId="0" applyFont="1" applyAlignment="1">
      <alignment vertical="center"/>
    </xf>
    <xf numFmtId="0" fontId="87" fillId="0" borderId="0" xfId="0" applyFont="1" applyAlignment="1">
      <alignment horizontal="center" vertical="center"/>
    </xf>
    <xf numFmtId="0" fontId="86" fillId="0" borderId="0" xfId="0" applyFont="1" applyAlignment="1">
      <alignment vertical="center" wrapText="1"/>
    </xf>
    <xf numFmtId="0" fontId="60" fillId="0" borderId="0" xfId="0" applyFont="1" applyAlignment="1">
      <alignment horizontal="center" vertical="center" wrapText="1"/>
    </xf>
    <xf numFmtId="0" fontId="61" fillId="0" borderId="0" xfId="0" applyFont="1" applyAlignment="1">
      <alignment vertical="center" wrapText="1"/>
    </xf>
    <xf numFmtId="0" fontId="61" fillId="0" borderId="0" xfId="0" applyFont="1" applyAlignment="1">
      <alignment horizontal="center" vertical="center" wrapText="1"/>
    </xf>
    <xf numFmtId="0" fontId="61" fillId="0" borderId="0" xfId="0" applyFont="1" applyAlignment="1">
      <alignment horizontal="center" vertical="center"/>
    </xf>
    <xf numFmtId="0" fontId="61" fillId="0" borderId="0" xfId="0" applyFont="1" applyAlignment="1">
      <alignment horizontal="center" vertical="top" wrapText="1"/>
    </xf>
    <xf numFmtId="0" fontId="60" fillId="0" borderId="0" xfId="0" applyFont="1" applyAlignment="1">
      <alignment horizontal="left" vertical="center" wrapText="1"/>
    </xf>
    <xf numFmtId="0" fontId="87" fillId="0" borderId="0" xfId="0" applyFont="1" applyAlignment="1">
      <alignment vertical="center" wrapText="1"/>
    </xf>
    <xf numFmtId="0" fontId="60" fillId="0" borderId="0" xfId="0" applyFont="1" applyAlignment="1">
      <alignment horizontal="left" wrapText="1"/>
    </xf>
    <xf numFmtId="0" fontId="40" fillId="0" borderId="0" xfId="0" applyFont="1" applyAlignment="1">
      <alignment vertical="center" wrapText="1"/>
    </xf>
    <xf numFmtId="0" fontId="88" fillId="0" borderId="0" xfId="0" applyFont="1" applyAlignment="1">
      <alignment horizontal="center" vertical="center"/>
    </xf>
    <xf numFmtId="0" fontId="89" fillId="0" borderId="0" xfId="0" applyFont="1" applyAlignment="1">
      <alignment vertical="center"/>
    </xf>
    <xf numFmtId="0" fontId="90" fillId="0" borderId="0" xfId="0" applyFont="1"/>
    <xf numFmtId="0" fontId="89" fillId="0" borderId="0" xfId="0" applyFont="1"/>
    <xf numFmtId="0" fontId="8" fillId="2" borderId="0" xfId="0" applyFont="1" applyFill="1" applyAlignment="1">
      <alignment horizontal="center" vertical="center" wrapText="1"/>
    </xf>
    <xf numFmtId="0" fontId="9" fillId="2" borderId="0" xfId="0" applyFont="1" applyFill="1" applyAlignment="1">
      <alignment horizontal="center" vertical="top"/>
    </xf>
    <xf numFmtId="0" fontId="71" fillId="0" borderId="0" xfId="0" applyFont="1" applyAlignment="1" applyProtection="1">
      <alignment horizontal="left" vertical="center" wrapText="1"/>
      <protection locked="0"/>
    </xf>
    <xf numFmtId="0" fontId="49" fillId="0" borderId="0" xfId="0" applyFont="1" applyAlignment="1" applyProtection="1">
      <alignment horizontal="left" vertical="center" wrapText="1"/>
      <protection locked="0"/>
    </xf>
    <xf numFmtId="0" fontId="49" fillId="0" borderId="9" xfId="0" applyFont="1" applyBorder="1" applyAlignment="1" applyProtection="1">
      <alignment horizontal="left" vertical="center" wrapText="1"/>
      <protection locked="0"/>
    </xf>
    <xf numFmtId="0" fontId="49" fillId="0" borderId="10" xfId="0" applyFont="1" applyBorder="1" applyAlignment="1" applyProtection="1">
      <alignment horizontal="left" vertical="center" wrapText="1"/>
      <protection locked="0"/>
    </xf>
    <xf numFmtId="0" fontId="49" fillId="0" borderId="11" xfId="0" applyFont="1" applyBorder="1" applyAlignment="1" applyProtection="1">
      <alignment horizontal="left" vertical="center" wrapText="1"/>
      <protection locked="0"/>
    </xf>
    <xf numFmtId="0" fontId="72" fillId="0" borderId="61" xfId="0" applyFont="1" applyBorder="1" applyAlignment="1" applyProtection="1">
      <alignment horizontal="left" vertical="center" wrapText="1"/>
      <protection locked="0"/>
    </xf>
    <xf numFmtId="0" fontId="72" fillId="0" borderId="45" xfId="0" applyFont="1" applyBorder="1" applyAlignment="1" applyProtection="1">
      <alignment horizontal="left" vertical="center" wrapText="1"/>
      <protection locked="0"/>
    </xf>
    <xf numFmtId="0" fontId="72" fillId="0" borderId="62" xfId="0" applyFont="1" applyBorder="1" applyAlignment="1" applyProtection="1">
      <alignment horizontal="left" vertical="center" wrapText="1"/>
      <protection locked="0"/>
    </xf>
    <xf numFmtId="0" fontId="73" fillId="0" borderId="0" xfId="0" applyFont="1" applyAlignment="1" applyProtection="1">
      <alignment horizontal="left" vertical="center" wrapText="1"/>
      <protection locked="0"/>
    </xf>
    <xf numFmtId="0" fontId="68" fillId="31" borderId="44" xfId="0" applyFont="1" applyFill="1" applyBorder="1" applyAlignment="1">
      <alignment horizontal="center" vertical="center"/>
    </xf>
    <xf numFmtId="0" fontId="68" fillId="31" borderId="17" xfId="0" applyFont="1" applyFill="1" applyBorder="1" applyAlignment="1">
      <alignment horizontal="center" vertical="center"/>
    </xf>
    <xf numFmtId="0" fontId="68" fillId="31" borderId="9" xfId="0" applyFont="1" applyFill="1" applyBorder="1" applyAlignment="1">
      <alignment horizontal="center" vertical="center"/>
    </xf>
    <xf numFmtId="0" fontId="68" fillId="31" borderId="11" xfId="0" applyFont="1" applyFill="1" applyBorder="1" applyAlignment="1">
      <alignment horizontal="center" vertical="center"/>
    </xf>
    <xf numFmtId="0" fontId="69" fillId="0" borderId="44" xfId="0" applyFont="1" applyBorder="1" applyAlignment="1" applyProtection="1">
      <alignment horizontal="left" vertical="center" wrapText="1"/>
      <protection locked="0"/>
    </xf>
    <xf numFmtId="0" fontId="69" fillId="0" borderId="22" xfId="0" applyFont="1" applyBorder="1" applyAlignment="1" applyProtection="1">
      <alignment horizontal="left" vertical="center" wrapText="1"/>
      <protection locked="0"/>
    </xf>
    <xf numFmtId="0" fontId="69" fillId="0" borderId="17" xfId="0" applyFont="1" applyBorder="1" applyAlignment="1" applyProtection="1">
      <alignment horizontal="left" vertical="center" wrapText="1"/>
      <protection locked="0"/>
    </xf>
    <xf numFmtId="0" fontId="4" fillId="0" borderId="8" xfId="12" applyBorder="1" applyAlignment="1" applyProtection="1">
      <alignment horizontal="left" vertical="center" wrapText="1"/>
      <protection locked="0"/>
    </xf>
    <xf numFmtId="0" fontId="70" fillId="0" borderId="0" xfId="0" applyFont="1" applyAlignment="1" applyProtection="1">
      <alignment horizontal="left" vertical="center" wrapText="1"/>
      <protection locked="0"/>
    </xf>
    <xf numFmtId="0" fontId="70" fillId="0" borderId="6" xfId="0" applyFont="1" applyBorder="1" applyAlignment="1" applyProtection="1">
      <alignment horizontal="left" vertical="center" wrapText="1"/>
      <protection locked="0"/>
    </xf>
    <xf numFmtId="0" fontId="49" fillId="0" borderId="8" xfId="0" applyFont="1" applyBorder="1" applyAlignment="1" applyProtection="1">
      <alignment horizontal="left" vertical="center" wrapText="1"/>
      <protection locked="0"/>
    </xf>
    <xf numFmtId="0" fontId="49" fillId="0" borderId="6" xfId="0" applyFont="1" applyBorder="1" applyAlignment="1" applyProtection="1">
      <alignment horizontal="left" vertical="center" wrapText="1"/>
      <protection locked="0"/>
    </xf>
    <xf numFmtId="0" fontId="65" fillId="2" borderId="0" xfId="12" applyFont="1" applyFill="1" applyAlignment="1">
      <alignment horizontal="left" vertical="center" wrapText="1"/>
    </xf>
    <xf numFmtId="0" fontId="12" fillId="2" borderId="0" xfId="0" applyFont="1" applyFill="1" applyAlignment="1">
      <alignment horizontal="center" vertical="center"/>
    </xf>
    <xf numFmtId="0" fontId="24" fillId="2" borderId="0" xfId="0" applyFont="1" applyFill="1" applyAlignment="1">
      <alignment horizontal="left" vertical="center"/>
    </xf>
    <xf numFmtId="0" fontId="29" fillId="0" borderId="0" xfId="0" applyFont="1" applyAlignment="1"/>
    <xf numFmtId="0" fontId="67" fillId="2" borderId="0" xfId="12" applyFont="1" applyFill="1" applyAlignment="1">
      <alignment horizontal="left" vertical="center"/>
    </xf>
    <xf numFmtId="0" fontId="87" fillId="0" borderId="0" xfId="0" applyFont="1" applyAlignment="1">
      <alignment horizontal="center" vertical="center" wrapText="1"/>
    </xf>
    <xf numFmtId="0" fontId="48" fillId="41" borderId="7" xfId="0" applyFont="1" applyFill="1" applyBorder="1" applyAlignment="1">
      <alignment horizontal="center" vertical="center" wrapText="1"/>
    </xf>
    <xf numFmtId="0" fontId="48" fillId="41" borderId="12" xfId="0" applyFont="1" applyFill="1" applyBorder="1" applyAlignment="1">
      <alignment horizontal="center" vertical="center" wrapText="1"/>
    </xf>
    <xf numFmtId="0" fontId="38" fillId="11" borderId="18" xfId="0" applyFont="1" applyFill="1" applyBorder="1" applyAlignment="1">
      <alignment horizontal="center" vertical="center" wrapText="1"/>
    </xf>
    <xf numFmtId="0" fontId="38" fillId="11" borderId="64" xfId="0" applyFont="1" applyFill="1" applyBorder="1" applyAlignment="1">
      <alignment horizontal="center" vertical="center" wrapText="1"/>
    </xf>
    <xf numFmtId="0" fontId="38" fillId="41" borderId="18" xfId="0" applyFont="1" applyFill="1" applyBorder="1" applyAlignment="1">
      <alignment horizontal="center" vertical="center" wrapText="1"/>
    </xf>
    <xf numFmtId="0" fontId="38" fillId="41" borderId="7" xfId="0" applyFont="1" applyFill="1" applyBorder="1" applyAlignment="1">
      <alignment horizontal="center" vertical="center" wrapText="1"/>
    </xf>
    <xf numFmtId="0" fontId="38" fillId="29" borderId="18" xfId="0" applyFont="1" applyFill="1" applyBorder="1" applyAlignment="1">
      <alignment horizontal="center" vertical="center" wrapText="1"/>
    </xf>
    <xf numFmtId="0" fontId="38" fillId="29" borderId="7" xfId="0" applyFont="1" applyFill="1" applyBorder="1" applyAlignment="1">
      <alignment horizontal="center" vertical="center" wrapText="1"/>
    </xf>
    <xf numFmtId="0" fontId="48" fillId="29" borderId="7" xfId="0" applyFont="1" applyFill="1" applyBorder="1" applyAlignment="1">
      <alignment horizontal="center" vertical="center" wrapText="1"/>
    </xf>
    <xf numFmtId="0" fontId="48" fillId="29" borderId="12" xfId="0" applyFont="1" applyFill="1" applyBorder="1" applyAlignment="1">
      <alignment horizontal="center" vertical="center" wrapText="1"/>
    </xf>
    <xf numFmtId="0" fontId="38" fillId="13" borderId="18" xfId="0" applyFont="1" applyFill="1" applyBorder="1" applyAlignment="1">
      <alignment horizontal="center" vertical="center" wrapText="1"/>
    </xf>
    <xf numFmtId="0" fontId="38" fillId="13" borderId="64" xfId="0" applyFont="1" applyFill="1" applyBorder="1" applyAlignment="1">
      <alignment horizontal="center" vertical="center" wrapText="1"/>
    </xf>
    <xf numFmtId="0" fontId="38" fillId="11" borderId="28" xfId="0" applyFont="1" applyFill="1" applyBorder="1" applyAlignment="1">
      <alignment horizontal="center" vertical="center"/>
    </xf>
    <xf numFmtId="0" fontId="38" fillId="11" borderId="49" xfId="0" applyFont="1" applyFill="1" applyBorder="1" applyAlignment="1">
      <alignment horizontal="center" vertical="center"/>
    </xf>
    <xf numFmtId="0" fontId="38" fillId="11" borderId="29" xfId="0" applyFont="1" applyFill="1" applyBorder="1" applyAlignment="1">
      <alignment horizontal="center" vertical="center"/>
    </xf>
    <xf numFmtId="0" fontId="38" fillId="11" borderId="37" xfId="0" applyFont="1" applyFill="1" applyBorder="1" applyAlignment="1">
      <alignment horizontal="center" vertical="center"/>
    </xf>
    <xf numFmtId="0" fontId="38" fillId="11" borderId="30" xfId="0" applyFont="1" applyFill="1" applyBorder="1" applyAlignment="1">
      <alignment horizontal="center" vertical="center"/>
    </xf>
    <xf numFmtId="0" fontId="38" fillId="13" borderId="28" xfId="0" applyFont="1" applyFill="1" applyBorder="1" applyAlignment="1">
      <alignment horizontal="center" vertical="center"/>
    </xf>
    <xf numFmtId="0" fontId="38" fillId="13" borderId="49" xfId="0" applyFont="1" applyFill="1" applyBorder="1" applyAlignment="1">
      <alignment horizontal="center" vertical="center"/>
    </xf>
    <xf numFmtId="0" fontId="38" fillId="13" borderId="29" xfId="0" applyFont="1" applyFill="1" applyBorder="1" applyAlignment="1">
      <alignment horizontal="center" vertical="center"/>
    </xf>
    <xf numFmtId="0" fontId="38" fillId="13" borderId="37" xfId="0" applyFont="1" applyFill="1" applyBorder="1" applyAlignment="1">
      <alignment horizontal="center" vertical="center"/>
    </xf>
    <xf numFmtId="0" fontId="38" fillId="13" borderId="30" xfId="0" applyFont="1" applyFill="1" applyBorder="1" applyAlignment="1">
      <alignment horizontal="center" vertical="center"/>
    </xf>
    <xf numFmtId="0" fontId="38" fillId="11" borderId="42" xfId="0" applyFont="1" applyFill="1" applyBorder="1" applyAlignment="1">
      <alignment horizontal="center" vertical="center"/>
    </xf>
    <xf numFmtId="0" fontId="39" fillId="0" borderId="15" xfId="0" applyFont="1" applyBorder="1" applyAlignment="1">
      <alignment horizontal="left" vertical="center"/>
    </xf>
    <xf numFmtId="0" fontId="39" fillId="0" borderId="21" xfId="0" applyFont="1" applyBorder="1" applyAlignment="1">
      <alignment horizontal="left" vertical="center"/>
    </xf>
    <xf numFmtId="0" fontId="47" fillId="39" borderId="18" xfId="0" applyFont="1" applyFill="1" applyBorder="1" applyAlignment="1">
      <alignment horizontal="center" vertical="center" wrapText="1"/>
    </xf>
    <xf numFmtId="0" fontId="47" fillId="39" borderId="7" xfId="0" applyFont="1" applyFill="1" applyBorder="1" applyAlignment="1">
      <alignment horizontal="center" vertical="center" wrapText="1"/>
    </xf>
    <xf numFmtId="0" fontId="39" fillId="39" borderId="7" xfId="0" applyFont="1" applyFill="1" applyBorder="1" applyAlignment="1">
      <alignment horizontal="center" vertical="center" wrapText="1"/>
    </xf>
    <xf numFmtId="0" fontId="39" fillId="39" borderId="12" xfId="0" applyFont="1" applyFill="1" applyBorder="1" applyAlignment="1">
      <alignment horizontal="center" vertical="center" wrapText="1"/>
    </xf>
    <xf numFmtId="0" fontId="47" fillId="40" borderId="44" xfId="0" applyFont="1" applyFill="1" applyBorder="1" applyAlignment="1">
      <alignment horizontal="center" vertical="center" wrapText="1"/>
    </xf>
    <xf numFmtId="0" fontId="47" fillId="40" borderId="8" xfId="0" applyFont="1" applyFill="1" applyBorder="1" applyAlignment="1">
      <alignment horizontal="center" vertical="center" wrapText="1"/>
    </xf>
    <xf numFmtId="0" fontId="47" fillId="40" borderId="9" xfId="0" applyFont="1" applyFill="1" applyBorder="1" applyAlignment="1">
      <alignment horizontal="center" vertical="center" wrapText="1"/>
    </xf>
    <xf numFmtId="0" fontId="39" fillId="21" borderId="8" xfId="0" applyFont="1" applyFill="1" applyBorder="1" applyAlignment="1">
      <alignment horizontal="left" wrapText="1"/>
    </xf>
    <xf numFmtId="0" fontId="39" fillId="21" borderId="0" xfId="0" applyFont="1" applyFill="1" applyAlignment="1">
      <alignment horizontal="left" wrapText="1"/>
    </xf>
    <xf numFmtId="0" fontId="39" fillId="21" borderId="6" xfId="0" applyFont="1" applyFill="1" applyBorder="1" applyAlignment="1">
      <alignment horizontal="left" wrapText="1"/>
    </xf>
    <xf numFmtId="0" fontId="39" fillId="0" borderId="8" xfId="0" applyFont="1" applyBorder="1" applyAlignment="1">
      <alignment horizontal="left" vertical="center"/>
    </xf>
    <xf numFmtId="0" fontId="39" fillId="0" borderId="6" xfId="0" applyFont="1" applyBorder="1" applyAlignment="1">
      <alignment horizontal="left" vertical="center"/>
    </xf>
    <xf numFmtId="0" fontId="39" fillId="21" borderId="9" xfId="0" applyFont="1" applyFill="1" applyBorder="1" applyAlignment="1">
      <alignment horizontal="left" wrapText="1"/>
    </xf>
    <xf numFmtId="0" fontId="39" fillId="21" borderId="10" xfId="0" applyFont="1" applyFill="1" applyBorder="1" applyAlignment="1">
      <alignment horizontal="left" wrapText="1"/>
    </xf>
    <xf numFmtId="0" fontId="39" fillId="21" borderId="11" xfId="0" applyFont="1" applyFill="1" applyBorder="1" applyAlignment="1">
      <alignment horizontal="left" wrapText="1"/>
    </xf>
    <xf numFmtId="0" fontId="38" fillId="38" borderId="59" xfId="0" applyFont="1" applyFill="1" applyBorder="1" applyAlignment="1">
      <alignment horizontal="center" vertical="center" wrapText="1"/>
    </xf>
    <xf numFmtId="0" fontId="38" fillId="38" borderId="63" xfId="0" applyFont="1" applyFill="1" applyBorder="1" applyAlignment="1">
      <alignment horizontal="center" vertical="center" wrapText="1"/>
    </xf>
    <xf numFmtId="0" fontId="38" fillId="38" borderId="50" xfId="0" applyFont="1" applyFill="1" applyBorder="1" applyAlignment="1">
      <alignment horizontal="center" vertical="center" wrapText="1"/>
    </xf>
    <xf numFmtId="0" fontId="38" fillId="22" borderId="59" xfId="0" applyFont="1" applyFill="1" applyBorder="1" applyAlignment="1">
      <alignment horizontal="center" vertical="center"/>
    </xf>
    <xf numFmtId="0" fontId="38" fillId="22" borderId="50" xfId="0" applyFont="1" applyFill="1" applyBorder="1" applyAlignment="1">
      <alignment horizontal="center" vertical="center"/>
    </xf>
    <xf numFmtId="0" fontId="47" fillId="35" borderId="18" xfId="0" applyFont="1" applyFill="1" applyBorder="1" applyAlignment="1">
      <alignment horizontal="center" vertical="center" wrapText="1"/>
    </xf>
    <xf numFmtId="0" fontId="47" fillId="35" borderId="7" xfId="0" applyFont="1" applyFill="1" applyBorder="1" applyAlignment="1">
      <alignment horizontal="center" vertical="center" wrapText="1"/>
    </xf>
    <xf numFmtId="0" fontId="39" fillId="35" borderId="7" xfId="0" applyFont="1" applyFill="1" applyBorder="1" applyAlignment="1">
      <alignment horizontal="center" vertical="center" wrapText="1"/>
    </xf>
    <xf numFmtId="0" fontId="39" fillId="35" borderId="12" xfId="0" applyFont="1" applyFill="1" applyBorder="1" applyAlignment="1">
      <alignment horizontal="center" vertical="center" wrapText="1"/>
    </xf>
    <xf numFmtId="0" fontId="39" fillId="36" borderId="7" xfId="0" applyFont="1" applyFill="1" applyBorder="1" applyAlignment="1">
      <alignment horizontal="center" vertical="center" wrapText="1"/>
    </xf>
    <xf numFmtId="0" fontId="39" fillId="36" borderId="12" xfId="0" applyFont="1" applyFill="1" applyBorder="1" applyAlignment="1">
      <alignment horizontal="center" vertical="center" wrapText="1"/>
    </xf>
    <xf numFmtId="0" fontId="47" fillId="36" borderId="18" xfId="0" applyFont="1" applyFill="1" applyBorder="1" applyAlignment="1">
      <alignment horizontal="center" vertical="center" wrapText="1"/>
    </xf>
    <xf numFmtId="0" fontId="47" fillId="36" borderId="7" xfId="0" applyFont="1" applyFill="1" applyBorder="1" applyAlignment="1">
      <alignment horizontal="center" vertical="center" wrapText="1"/>
    </xf>
    <xf numFmtId="0" fontId="47" fillId="30" borderId="18" xfId="0" applyFont="1" applyFill="1" applyBorder="1" applyAlignment="1">
      <alignment horizontal="center" vertical="center" wrapText="1"/>
    </xf>
    <xf numFmtId="0" fontId="47" fillId="30" borderId="7" xfId="0" applyFont="1" applyFill="1" applyBorder="1" applyAlignment="1">
      <alignment horizontal="center" vertical="center" wrapText="1"/>
    </xf>
    <xf numFmtId="0" fontId="39" fillId="30" borderId="7" xfId="0" applyFont="1" applyFill="1" applyBorder="1" applyAlignment="1">
      <alignment horizontal="center" vertical="center" wrapText="1"/>
    </xf>
    <xf numFmtId="0" fontId="39" fillId="30" borderId="12" xfId="0" applyFont="1" applyFill="1" applyBorder="1" applyAlignment="1">
      <alignment horizontal="center" vertical="center" wrapText="1"/>
    </xf>
    <xf numFmtId="0" fontId="38" fillId="37" borderId="49" xfId="0" applyFont="1" applyFill="1" applyBorder="1" applyAlignment="1">
      <alignment horizontal="center" vertical="center"/>
    </xf>
    <xf numFmtId="0" fontId="38" fillId="37" borderId="29" xfId="0" applyFont="1" applyFill="1" applyBorder="1" applyAlignment="1">
      <alignment horizontal="center" vertical="center"/>
    </xf>
    <xf numFmtId="0" fontId="38" fillId="37" borderId="37" xfId="0" applyFont="1" applyFill="1" applyBorder="1" applyAlignment="1">
      <alignment horizontal="center" vertical="center"/>
    </xf>
    <xf numFmtId="0" fontId="38" fillId="37" borderId="30" xfId="0" applyFont="1" applyFill="1" applyBorder="1" applyAlignment="1">
      <alignment horizontal="center" vertical="center"/>
    </xf>
    <xf numFmtId="0" fontId="38" fillId="15" borderId="49" xfId="0" applyFont="1" applyFill="1" applyBorder="1" applyAlignment="1">
      <alignment horizontal="center" vertical="center"/>
    </xf>
    <xf numFmtId="0" fontId="38" fillId="15" borderId="29" xfId="0" applyFont="1" applyFill="1" applyBorder="1" applyAlignment="1">
      <alignment horizontal="center" vertical="center"/>
    </xf>
    <xf numFmtId="0" fontId="38" fillId="15" borderId="37" xfId="0" applyFont="1" applyFill="1" applyBorder="1" applyAlignment="1">
      <alignment horizontal="center" vertical="center"/>
    </xf>
    <xf numFmtId="0" fontId="38" fillId="15" borderId="30" xfId="0" applyFont="1" applyFill="1" applyBorder="1" applyAlignment="1">
      <alignment horizontal="center" vertical="center"/>
    </xf>
    <xf numFmtId="0" fontId="38" fillId="19" borderId="28" xfId="0" applyFont="1" applyFill="1" applyBorder="1" applyAlignment="1">
      <alignment horizontal="center" vertical="center"/>
    </xf>
    <xf numFmtId="0" fontId="38" fillId="19" borderId="49" xfId="0" applyFont="1" applyFill="1" applyBorder="1" applyAlignment="1">
      <alignment horizontal="center" vertical="center"/>
    </xf>
    <xf numFmtId="0" fontId="38" fillId="19" borderId="29" xfId="0" applyFont="1" applyFill="1" applyBorder="1" applyAlignment="1">
      <alignment horizontal="center" vertical="center"/>
    </xf>
    <xf numFmtId="0" fontId="38" fillId="19" borderId="37" xfId="0" applyFont="1" applyFill="1" applyBorder="1" applyAlignment="1">
      <alignment horizontal="center" vertical="center"/>
    </xf>
    <xf numFmtId="0" fontId="38" fillId="19" borderId="30" xfId="0" applyFont="1" applyFill="1" applyBorder="1" applyAlignment="1">
      <alignment horizontal="center" vertical="center"/>
    </xf>
    <xf numFmtId="0" fontId="38" fillId="17" borderId="49" xfId="0" applyFont="1" applyFill="1" applyBorder="1" applyAlignment="1">
      <alignment horizontal="center" vertical="center"/>
    </xf>
    <xf numFmtId="0" fontId="38" fillId="17" borderId="29" xfId="0" applyFont="1" applyFill="1" applyBorder="1" applyAlignment="1">
      <alignment horizontal="center" vertical="center"/>
    </xf>
    <xf numFmtId="0" fontId="38" fillId="17" borderId="37" xfId="0" applyFont="1" applyFill="1" applyBorder="1" applyAlignment="1">
      <alignment horizontal="center" vertical="center"/>
    </xf>
    <xf numFmtId="0" fontId="38" fillId="17" borderId="30" xfId="0" applyFont="1" applyFill="1" applyBorder="1" applyAlignment="1">
      <alignment horizontal="center" vertical="center"/>
    </xf>
    <xf numFmtId="0" fontId="74" fillId="32" borderId="44" xfId="0" applyFont="1" applyFill="1" applyBorder="1" applyAlignment="1">
      <alignment horizontal="center" vertical="center"/>
    </xf>
    <xf numFmtId="0" fontId="74" fillId="32" borderId="22" xfId="0" applyFont="1" applyFill="1" applyBorder="1" applyAlignment="1">
      <alignment horizontal="center" vertical="center"/>
    </xf>
    <xf numFmtId="0" fontId="74" fillId="32" borderId="17" xfId="0" applyFont="1" applyFill="1" applyBorder="1" applyAlignment="1">
      <alignment horizontal="center" vertical="center"/>
    </xf>
    <xf numFmtId="0" fontId="75" fillId="32" borderId="9" xfId="0" applyFont="1" applyFill="1" applyBorder="1" applyAlignment="1">
      <alignment horizontal="center" vertical="center" wrapText="1"/>
    </xf>
    <xf numFmtId="0" fontId="75" fillId="32" borderId="10" xfId="0" applyFont="1" applyFill="1" applyBorder="1" applyAlignment="1">
      <alignment horizontal="center" vertical="center" wrapText="1"/>
    </xf>
    <xf numFmtId="0" fontId="75" fillId="32" borderId="11" xfId="0" applyFont="1" applyFill="1" applyBorder="1" applyAlignment="1">
      <alignment horizontal="center" vertical="center" wrapText="1"/>
    </xf>
    <xf numFmtId="0" fontId="39" fillId="33" borderId="8" xfId="0" applyFont="1" applyFill="1" applyBorder="1" applyAlignment="1">
      <alignment horizontal="left" vertical="center" wrapText="1"/>
    </xf>
    <xf numFmtId="0" fontId="39" fillId="33" borderId="0" xfId="0" applyFont="1" applyFill="1" applyAlignment="1">
      <alignment horizontal="left" vertical="center" wrapText="1"/>
    </xf>
    <xf numFmtId="0" fontId="39" fillId="33" borderId="6" xfId="0" applyFont="1" applyFill="1" applyBorder="1" applyAlignment="1">
      <alignment horizontal="left" vertical="center" wrapText="1"/>
    </xf>
    <xf numFmtId="0" fontId="76" fillId="34" borderId="44" xfId="0" applyFont="1" applyFill="1" applyBorder="1" applyAlignment="1">
      <alignment horizontal="center" vertical="center" wrapText="1"/>
    </xf>
    <xf numFmtId="0" fontId="76" fillId="34" borderId="8" xfId="0" applyFont="1" applyFill="1" applyBorder="1" applyAlignment="1">
      <alignment horizontal="center" vertical="center" wrapText="1"/>
    </xf>
    <xf numFmtId="0" fontId="76" fillId="34" borderId="9" xfId="0" applyFont="1" applyFill="1" applyBorder="1" applyAlignment="1">
      <alignment horizontal="center" vertical="center" wrapText="1"/>
    </xf>
    <xf numFmtId="0" fontId="39" fillId="33" borderId="44" xfId="0" applyFont="1" applyFill="1" applyBorder="1" applyAlignment="1">
      <alignment horizontal="left" vertical="center" wrapText="1"/>
    </xf>
    <xf numFmtId="0" fontId="39" fillId="33" borderId="22" xfId="0" applyFont="1" applyFill="1" applyBorder="1" applyAlignment="1">
      <alignment horizontal="left" vertical="center" wrapText="1"/>
    </xf>
    <xf numFmtId="0" fontId="39" fillId="33" borderId="17" xfId="0" applyFont="1" applyFill="1" applyBorder="1" applyAlignment="1">
      <alignment horizontal="left" vertical="center" wrapText="1"/>
    </xf>
    <xf numFmtId="0" fontId="39" fillId="33" borderId="9" xfId="0" applyFont="1" applyFill="1" applyBorder="1" applyAlignment="1">
      <alignment horizontal="left" vertical="center" wrapText="1"/>
    </xf>
    <xf numFmtId="0" fontId="39" fillId="33" borderId="10" xfId="0" applyFont="1" applyFill="1" applyBorder="1" applyAlignment="1">
      <alignment horizontal="left" vertical="center" wrapText="1"/>
    </xf>
    <xf numFmtId="0" fontId="39" fillId="33" borderId="11" xfId="0" applyFont="1" applyFill="1" applyBorder="1" applyAlignment="1">
      <alignment horizontal="left" vertical="center" wrapText="1"/>
    </xf>
    <xf numFmtId="0" fontId="39" fillId="0" borderId="40" xfId="0" applyFont="1" applyBorder="1" applyAlignment="1">
      <alignment horizontal="left" vertical="center"/>
    </xf>
    <xf numFmtId="0" fontId="39" fillId="21" borderId="40" xfId="0" applyFont="1" applyFill="1" applyBorder="1" applyAlignment="1">
      <alignment horizontal="left"/>
    </xf>
    <xf numFmtId="0" fontId="39" fillId="21" borderId="6" xfId="0" applyFont="1" applyFill="1" applyBorder="1" applyAlignment="1">
      <alignment horizontal="left"/>
    </xf>
    <xf numFmtId="0" fontId="38" fillId="17" borderId="28" xfId="0" applyFont="1" applyFill="1" applyBorder="1" applyAlignment="1">
      <alignment horizontal="center" vertical="center"/>
    </xf>
    <xf numFmtId="0" fontId="39" fillId="0" borderId="39" xfId="0" applyFont="1" applyBorder="1" applyAlignment="1">
      <alignment horizontal="left" vertical="center"/>
    </xf>
    <xf numFmtId="0" fontId="38" fillId="15" borderId="28" xfId="0" applyFont="1" applyFill="1" applyBorder="1" applyAlignment="1">
      <alignment horizontal="center" vertical="center"/>
    </xf>
    <xf numFmtId="0" fontId="38" fillId="11" borderId="7" xfId="0" applyFont="1" applyFill="1" applyBorder="1" applyAlignment="1">
      <alignment horizontal="center" vertical="center" wrapText="1"/>
    </xf>
    <xf numFmtId="0" fontId="38" fillId="22" borderId="63" xfId="0" applyFont="1" applyFill="1" applyBorder="1" applyAlignment="1">
      <alignment horizontal="center" vertical="center"/>
    </xf>
    <xf numFmtId="0" fontId="49" fillId="42" borderId="44" xfId="0" applyFont="1" applyFill="1" applyBorder="1" applyAlignment="1">
      <alignment horizontal="left" vertical="center" wrapText="1"/>
    </xf>
    <xf numFmtId="0" fontId="49" fillId="42" borderId="22" xfId="0" applyFont="1" applyFill="1" applyBorder="1" applyAlignment="1">
      <alignment horizontal="left" vertical="center" wrapText="1"/>
    </xf>
    <xf numFmtId="0" fontId="49" fillId="42" borderId="17" xfId="0" applyFont="1" applyFill="1" applyBorder="1" applyAlignment="1">
      <alignment horizontal="left" vertical="center" wrapText="1"/>
    </xf>
    <xf numFmtId="0" fontId="49" fillId="42" borderId="8" xfId="0" applyFont="1" applyFill="1" applyBorder="1" applyAlignment="1">
      <alignment horizontal="left" vertical="center" wrapText="1"/>
    </xf>
    <xf numFmtId="0" fontId="49" fillId="42" borderId="0" xfId="0" applyFont="1" applyFill="1" applyAlignment="1">
      <alignment horizontal="left" vertical="center" wrapText="1"/>
    </xf>
    <xf numFmtId="0" fontId="49" fillId="42" borderId="6" xfId="0" applyFont="1" applyFill="1" applyBorder="1" applyAlignment="1">
      <alignment horizontal="left" vertical="center" wrapText="1"/>
    </xf>
    <xf numFmtId="0" fontId="49" fillId="42" borderId="9" xfId="0" applyFont="1" applyFill="1" applyBorder="1" applyAlignment="1">
      <alignment horizontal="left" vertical="center" wrapText="1"/>
    </xf>
    <xf numFmtId="0" fontId="49" fillId="42" borderId="10" xfId="0" applyFont="1" applyFill="1" applyBorder="1" applyAlignment="1">
      <alignment horizontal="left" vertical="center" wrapText="1"/>
    </xf>
    <xf numFmtId="0" fontId="49" fillId="42" borderId="11" xfId="0" applyFont="1" applyFill="1" applyBorder="1" applyAlignment="1">
      <alignment horizontal="left" vertical="center" wrapText="1"/>
    </xf>
    <xf numFmtId="0" fontId="76" fillId="43" borderId="18" xfId="0" applyFont="1" applyFill="1" applyBorder="1" applyAlignment="1">
      <alignment horizontal="center" vertical="center" wrapText="1"/>
    </xf>
    <xf numFmtId="0" fontId="76" fillId="43" borderId="7" xfId="0" applyFont="1" applyFill="1" applyBorder="1" applyAlignment="1">
      <alignment horizontal="center" vertical="center" wrapText="1"/>
    </xf>
    <xf numFmtId="0" fontId="76" fillId="43" borderId="12" xfId="0" applyFont="1" applyFill="1" applyBorder="1" applyAlignment="1">
      <alignment horizontal="center" vertical="center" wrapText="1"/>
    </xf>
    <xf numFmtId="0" fontId="38" fillId="11" borderId="16" xfId="0" applyFont="1" applyFill="1" applyBorder="1" applyAlignment="1">
      <alignment horizontal="center" vertical="center" wrapText="1"/>
    </xf>
    <xf numFmtId="0" fontId="38" fillId="11" borderId="60" xfId="0" applyFont="1" applyFill="1" applyBorder="1" applyAlignment="1">
      <alignment horizontal="center" vertical="center" wrapText="1"/>
    </xf>
    <xf numFmtId="0" fontId="48" fillId="41" borderId="7" xfId="0" applyFont="1" applyFill="1" applyBorder="1" applyAlignment="1">
      <alignment horizontal="center" vertical="center"/>
    </xf>
    <xf numFmtId="0" fontId="48" fillId="41" borderId="12" xfId="0" applyFont="1" applyFill="1" applyBorder="1" applyAlignment="1">
      <alignment horizontal="center" vertical="center"/>
    </xf>
    <xf numFmtId="0" fontId="39" fillId="0" borderId="7" xfId="0" applyFont="1" applyBorder="1" applyAlignment="1">
      <alignment horizontal="left" wrapText="1"/>
    </xf>
    <xf numFmtId="0" fontId="76" fillId="44" borderId="18" xfId="0" applyFont="1" applyFill="1" applyBorder="1" applyAlignment="1">
      <alignment horizontal="center" vertical="center" wrapText="1"/>
    </xf>
    <xf numFmtId="0" fontId="76" fillId="44" borderId="7" xfId="0" applyFont="1" applyFill="1" applyBorder="1" applyAlignment="1">
      <alignment horizontal="center" vertical="center" wrapText="1"/>
    </xf>
    <xf numFmtId="0" fontId="38" fillId="44" borderId="7" xfId="0" applyFont="1" applyFill="1" applyBorder="1" applyAlignment="1">
      <alignment horizontal="center" vertical="center" wrapText="1"/>
    </xf>
    <xf numFmtId="0" fontId="76" fillId="44" borderId="12" xfId="0" applyFont="1" applyFill="1" applyBorder="1" applyAlignment="1">
      <alignment horizontal="center" vertical="center" wrapText="1"/>
    </xf>
    <xf numFmtId="0" fontId="52" fillId="45" borderId="8" xfId="0" applyFont="1" applyFill="1" applyBorder="1" applyAlignment="1">
      <alignment horizontal="left" wrapText="1"/>
    </xf>
    <xf numFmtId="0" fontId="52" fillId="45" borderId="0" xfId="0" applyFont="1" applyFill="1" applyAlignment="1">
      <alignment horizontal="left" wrapText="1"/>
    </xf>
    <xf numFmtId="0" fontId="52" fillId="45" borderId="6" xfId="0" applyFont="1" applyFill="1" applyBorder="1" applyAlignment="1">
      <alignment horizontal="left" wrapText="1"/>
    </xf>
    <xf numFmtId="0" fontId="52" fillId="45" borderId="9" xfId="0" applyFont="1" applyFill="1" applyBorder="1" applyAlignment="1">
      <alignment horizontal="left" wrapText="1"/>
    </xf>
    <xf numFmtId="0" fontId="52" fillId="45" borderId="10" xfId="0" applyFont="1" applyFill="1" applyBorder="1" applyAlignment="1">
      <alignment horizontal="left" wrapText="1"/>
    </xf>
    <xf numFmtId="0" fontId="52" fillId="45" borderId="11" xfId="0" applyFont="1" applyFill="1" applyBorder="1" applyAlignment="1">
      <alignment horizontal="left" wrapText="1"/>
    </xf>
    <xf numFmtId="0" fontId="52" fillId="45" borderId="44" xfId="0" applyFont="1" applyFill="1" applyBorder="1" applyAlignment="1">
      <alignment horizontal="left" wrapText="1"/>
    </xf>
    <xf numFmtId="0" fontId="52" fillId="45" borderId="22" xfId="0" applyFont="1" applyFill="1" applyBorder="1" applyAlignment="1">
      <alignment horizontal="left" wrapText="1"/>
    </xf>
    <xf numFmtId="0" fontId="52" fillId="45" borderId="17" xfId="0" applyFont="1" applyFill="1" applyBorder="1" applyAlignment="1">
      <alignment horizontal="left" wrapText="1"/>
    </xf>
    <xf numFmtId="0" fontId="39" fillId="35" borderId="7" xfId="0" applyFont="1" applyFill="1" applyBorder="1" applyAlignment="1">
      <alignment horizontal="center" vertical="center"/>
    </xf>
    <xf numFmtId="0" fontId="39" fillId="35" borderId="12" xfId="0" applyFont="1" applyFill="1" applyBorder="1" applyAlignment="1">
      <alignment horizontal="center" vertical="center"/>
    </xf>
    <xf numFmtId="0" fontId="1" fillId="0" borderId="7" xfId="0" applyFont="1" applyBorder="1" applyAlignment="1">
      <alignment horizontal="center" vertical="center" wrapText="1"/>
    </xf>
    <xf numFmtId="0" fontId="47" fillId="40" borderId="18" xfId="0" applyFont="1" applyFill="1" applyBorder="1" applyAlignment="1">
      <alignment horizontal="center" vertical="center" wrapText="1"/>
    </xf>
    <xf numFmtId="0" fontId="47" fillId="40" borderId="7" xfId="0" applyFont="1" applyFill="1" applyBorder="1" applyAlignment="1">
      <alignment horizontal="center" vertical="center" wrapText="1"/>
    </xf>
    <xf numFmtId="0" fontId="47" fillId="40" borderId="12" xfId="0" applyFont="1" applyFill="1" applyBorder="1" applyAlignment="1">
      <alignment horizontal="center" vertical="center" wrapText="1"/>
    </xf>
    <xf numFmtId="0" fontId="38" fillId="11" borderId="65" xfId="0" applyFont="1" applyFill="1" applyBorder="1" applyAlignment="1">
      <alignment horizontal="center" vertical="center"/>
    </xf>
    <xf numFmtId="0" fontId="38" fillId="22" borderId="29" xfId="0" applyFont="1" applyFill="1" applyBorder="1" applyAlignment="1">
      <alignment horizontal="center" vertical="center"/>
    </xf>
    <xf numFmtId="0" fontId="38" fillId="22" borderId="30" xfId="0" applyFont="1" applyFill="1" applyBorder="1" applyAlignment="1">
      <alignment horizontal="center" vertical="center"/>
    </xf>
    <xf numFmtId="0" fontId="38" fillId="38" borderId="49"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2" fillId="46" borderId="8" xfId="0" applyFont="1" applyFill="1" applyBorder="1" applyAlignment="1">
      <alignment horizontal="left" wrapText="1"/>
    </xf>
    <xf numFmtId="0" fontId="52" fillId="46" borderId="0" xfId="0" applyFont="1" applyFill="1" applyAlignment="1">
      <alignment horizontal="left" wrapText="1"/>
    </xf>
    <xf numFmtId="0" fontId="52" fillId="46" borderId="6" xfId="0" applyFont="1" applyFill="1" applyBorder="1" applyAlignment="1">
      <alignment horizontal="left" wrapText="1"/>
    </xf>
    <xf numFmtId="0" fontId="52" fillId="46" borderId="9" xfId="0" applyFont="1" applyFill="1" applyBorder="1" applyAlignment="1">
      <alignment horizontal="left" wrapText="1"/>
    </xf>
    <xf numFmtId="0" fontId="52" fillId="46" borderId="10" xfId="0" applyFont="1" applyFill="1" applyBorder="1" applyAlignment="1">
      <alignment horizontal="left" wrapText="1"/>
    </xf>
    <xf numFmtId="0" fontId="52" fillId="46" borderId="11" xfId="0" applyFont="1" applyFill="1" applyBorder="1" applyAlignment="1">
      <alignment horizontal="left" wrapText="1"/>
    </xf>
    <xf numFmtId="0" fontId="47" fillId="0" borderId="7" xfId="0" applyFont="1" applyBorder="1" applyAlignment="1">
      <alignment horizontal="left" wrapText="1"/>
    </xf>
    <xf numFmtId="0" fontId="47" fillId="0" borderId="12" xfId="0" applyFont="1" applyBorder="1" applyAlignment="1">
      <alignment horizontal="left" wrapText="1"/>
    </xf>
    <xf numFmtId="0" fontId="38" fillId="11" borderId="17" xfId="0" applyFont="1" applyFill="1" applyBorder="1" applyAlignment="1">
      <alignment horizontal="center" vertical="center" wrapText="1"/>
    </xf>
    <xf numFmtId="0" fontId="38" fillId="11" borderId="66" xfId="0" applyFont="1" applyFill="1" applyBorder="1" applyAlignment="1">
      <alignment horizontal="center" vertical="center" wrapText="1"/>
    </xf>
    <xf numFmtId="0" fontId="38" fillId="22" borderId="44" xfId="0" applyFont="1" applyFill="1" applyBorder="1" applyAlignment="1">
      <alignment horizontal="center" vertical="center"/>
    </xf>
    <xf numFmtId="0" fontId="38" fillId="22" borderId="17" xfId="0" applyFont="1" applyFill="1" applyBorder="1" applyAlignment="1">
      <alignment horizontal="center" vertical="center"/>
    </xf>
    <xf numFmtId="0" fontId="39" fillId="21" borderId="8" xfId="0" applyFont="1" applyFill="1" applyBorder="1" applyAlignment="1">
      <alignment horizontal="left" vertical="center" wrapText="1"/>
    </xf>
    <xf numFmtId="0" fontId="39" fillId="21" borderId="0" xfId="0" applyFont="1" applyFill="1" applyAlignment="1">
      <alignment horizontal="left" vertical="center" wrapText="1"/>
    </xf>
    <xf numFmtId="0" fontId="39" fillId="21" borderId="6" xfId="0" applyFont="1" applyFill="1" applyBorder="1" applyAlignment="1">
      <alignment horizontal="left" vertical="center" wrapText="1"/>
    </xf>
    <xf numFmtId="0" fontId="52" fillId="46" borderId="44" xfId="0" applyFont="1" applyFill="1" applyBorder="1" applyAlignment="1">
      <alignment horizontal="left" wrapText="1"/>
    </xf>
    <xf numFmtId="0" fontId="52" fillId="46" borderId="22" xfId="0" applyFont="1" applyFill="1" applyBorder="1" applyAlignment="1">
      <alignment horizontal="left" wrapText="1"/>
    </xf>
    <xf numFmtId="0" fontId="52" fillId="46" borderId="17" xfId="0" applyFont="1" applyFill="1" applyBorder="1" applyAlignment="1">
      <alignment horizontal="left" wrapText="1"/>
    </xf>
    <xf numFmtId="0" fontId="76" fillId="47" borderId="18" xfId="0" applyFont="1" applyFill="1" applyBorder="1" applyAlignment="1">
      <alignment horizontal="center" vertical="center" wrapText="1"/>
    </xf>
    <xf numFmtId="0" fontId="76" fillId="47" borderId="7" xfId="0" applyFont="1" applyFill="1" applyBorder="1" applyAlignment="1">
      <alignment horizontal="center" vertical="center" wrapText="1"/>
    </xf>
    <xf numFmtId="0" fontId="38" fillId="47" borderId="7" xfId="0" applyFont="1" applyFill="1" applyBorder="1" applyAlignment="1">
      <alignment horizontal="center" vertical="center" wrapText="1"/>
    </xf>
    <xf numFmtId="0" fontId="76" fillId="47" borderId="12" xfId="0" applyFont="1" applyFill="1" applyBorder="1" applyAlignment="1">
      <alignment horizontal="center" vertical="center" wrapText="1"/>
    </xf>
    <xf numFmtId="0" fontId="76" fillId="48" borderId="18" xfId="0" applyFont="1" applyFill="1" applyBorder="1" applyAlignment="1">
      <alignment horizontal="center" vertical="center" wrapText="1"/>
    </xf>
    <xf numFmtId="0" fontId="76" fillId="48" borderId="7" xfId="0" applyFont="1" applyFill="1" applyBorder="1" applyAlignment="1">
      <alignment horizontal="center" vertical="center" wrapText="1"/>
    </xf>
    <xf numFmtId="0" fontId="76" fillId="48" borderId="12" xfId="0" applyFont="1" applyFill="1" applyBorder="1" applyAlignment="1">
      <alignment horizontal="center" vertical="center" wrapText="1"/>
    </xf>
    <xf numFmtId="0" fontId="39" fillId="0" borderId="15" xfId="0" applyFont="1" applyBorder="1" applyAlignment="1">
      <alignment horizontal="center" vertical="center"/>
    </xf>
    <xf numFmtId="0" fontId="39" fillId="0" borderId="21" xfId="0" applyFont="1" applyBorder="1" applyAlignment="1">
      <alignment horizontal="center" vertical="center"/>
    </xf>
    <xf numFmtId="0" fontId="38" fillId="11" borderId="44" xfId="0" applyFont="1" applyFill="1" applyBorder="1" applyAlignment="1">
      <alignment horizontal="center" vertical="center" wrapText="1"/>
    </xf>
    <xf numFmtId="0" fontId="38" fillId="11" borderId="25" xfId="0" applyFont="1" applyFill="1" applyBorder="1" applyAlignment="1">
      <alignment horizontal="center" vertical="center" wrapText="1"/>
    </xf>
    <xf numFmtId="0" fontId="38" fillId="11" borderId="22" xfId="0" applyFont="1" applyFill="1" applyBorder="1" applyAlignment="1">
      <alignment horizontal="center" vertical="center" wrapText="1"/>
    </xf>
    <xf numFmtId="0" fontId="38" fillId="11" borderId="26" xfId="0" applyFont="1" applyFill="1" applyBorder="1" applyAlignment="1">
      <alignment horizontal="center" vertical="center" wrapText="1"/>
    </xf>
    <xf numFmtId="0" fontId="39" fillId="0" borderId="15" xfId="0" applyFont="1" applyBorder="1" applyAlignment="1">
      <alignment horizontal="left" vertical="center" wrapText="1"/>
    </xf>
    <xf numFmtId="0" fontId="39" fillId="0" borderId="20" xfId="0" applyFont="1" applyBorder="1" applyAlignment="1">
      <alignment horizontal="left" vertical="center" wrapText="1"/>
    </xf>
    <xf numFmtId="0" fontId="39" fillId="0" borderId="21" xfId="0" applyFont="1" applyBorder="1" applyAlignment="1">
      <alignment horizontal="left" vertical="center" wrapText="1"/>
    </xf>
    <xf numFmtId="0" fontId="39" fillId="0" borderId="7" xfId="0" applyFont="1" applyBorder="1" applyAlignment="1">
      <alignment horizontal="left" vertical="center"/>
    </xf>
    <xf numFmtId="0" fontId="39" fillId="0" borderId="12" xfId="0" applyFont="1" applyBorder="1" applyAlignment="1">
      <alignment horizontal="left" vertical="center"/>
    </xf>
    <xf numFmtId="0" fontId="15" fillId="50" borderId="44" xfId="0" applyFont="1" applyFill="1" applyBorder="1" applyAlignment="1">
      <alignment horizontal="left" vertical="center" wrapText="1"/>
    </xf>
    <xf numFmtId="0" fontId="15" fillId="50" borderId="22" xfId="0" applyFont="1" applyFill="1" applyBorder="1" applyAlignment="1">
      <alignment horizontal="left" vertical="center" wrapText="1"/>
    </xf>
    <xf numFmtId="0" fontId="15" fillId="50" borderId="17" xfId="0" applyFont="1" applyFill="1" applyBorder="1" applyAlignment="1">
      <alignment horizontal="left" vertical="center" wrapText="1"/>
    </xf>
    <xf numFmtId="0" fontId="15" fillId="50" borderId="8" xfId="0" applyFont="1" applyFill="1" applyBorder="1" applyAlignment="1">
      <alignment horizontal="left" vertical="center" wrapText="1"/>
    </xf>
    <xf numFmtId="0" fontId="15" fillId="50" borderId="0" xfId="0" applyFont="1" applyFill="1" applyAlignment="1">
      <alignment horizontal="left" vertical="center" wrapText="1"/>
    </xf>
    <xf numFmtId="0" fontId="15" fillId="50" borderId="6" xfId="0" applyFont="1" applyFill="1" applyBorder="1" applyAlignment="1">
      <alignment horizontal="left" vertical="center" wrapText="1"/>
    </xf>
    <xf numFmtId="0" fontId="15" fillId="50" borderId="9" xfId="0" applyFont="1" applyFill="1" applyBorder="1" applyAlignment="1">
      <alignment horizontal="left" vertical="center" wrapText="1"/>
    </xf>
    <xf numFmtId="0" fontId="15" fillId="50" borderId="10" xfId="0" applyFont="1" applyFill="1" applyBorder="1" applyAlignment="1">
      <alignment horizontal="left" vertical="center" wrapText="1"/>
    </xf>
    <xf numFmtId="0" fontId="15" fillId="50" borderId="11" xfId="0" applyFont="1" applyFill="1" applyBorder="1" applyAlignment="1">
      <alignment horizontal="left" vertical="center" wrapText="1"/>
    </xf>
    <xf numFmtId="0" fontId="39" fillId="0" borderId="9" xfId="0" applyFont="1" applyBorder="1" applyAlignment="1">
      <alignment horizontal="center" vertical="center"/>
    </xf>
    <xf numFmtId="0" fontId="39" fillId="0" borderId="11" xfId="0" applyFont="1" applyBorder="1" applyAlignment="1">
      <alignment horizontal="center" vertical="center"/>
    </xf>
    <xf numFmtId="0" fontId="76" fillId="49" borderId="18" xfId="0" applyFont="1" applyFill="1" applyBorder="1" applyAlignment="1">
      <alignment horizontal="center" vertical="center" wrapText="1"/>
    </xf>
    <xf numFmtId="0" fontId="76" fillId="49" borderId="7" xfId="0" applyFont="1" applyFill="1" applyBorder="1" applyAlignment="1">
      <alignment horizontal="center" vertical="center" wrapText="1"/>
    </xf>
    <xf numFmtId="0" fontId="76" fillId="49" borderId="12" xfId="0" applyFont="1" applyFill="1" applyBorder="1" applyAlignment="1">
      <alignment horizontal="center" vertical="center" wrapText="1"/>
    </xf>
    <xf numFmtId="0" fontId="39" fillId="0" borderId="8" xfId="0" applyFont="1" applyBorder="1" applyAlignment="1">
      <alignment horizontal="left" vertical="center" wrapText="1"/>
    </xf>
    <xf numFmtId="0" fontId="39" fillId="0" borderId="0" xfId="0" applyFont="1" applyAlignment="1">
      <alignment horizontal="left" vertical="center" wrapText="1"/>
    </xf>
    <xf numFmtId="0" fontId="39" fillId="0" borderId="6" xfId="0" applyFont="1" applyBorder="1" applyAlignment="1">
      <alignment horizontal="left" vertical="center" wrapText="1"/>
    </xf>
    <xf numFmtId="0" fontId="39" fillId="20" borderId="15" xfId="0" applyFont="1" applyFill="1" applyBorder="1" applyAlignment="1">
      <alignment horizontal="left" vertical="center"/>
    </xf>
    <xf numFmtId="0" fontId="39" fillId="20" borderId="21" xfId="0" applyFont="1" applyFill="1" applyBorder="1" applyAlignment="1">
      <alignment horizontal="left" vertical="center"/>
    </xf>
    <xf numFmtId="0" fontId="39" fillId="20" borderId="8" xfId="0" applyFont="1" applyFill="1" applyBorder="1" applyAlignment="1">
      <alignment horizontal="left" vertical="center"/>
    </xf>
    <xf numFmtId="0" fontId="39" fillId="20" borderId="6" xfId="0" applyFont="1" applyFill="1" applyBorder="1" applyAlignment="1">
      <alignment horizontal="left" vertical="center"/>
    </xf>
    <xf numFmtId="0" fontId="39" fillId="0" borderId="9" xfId="0" applyFont="1" applyBorder="1" applyAlignment="1">
      <alignment horizontal="left" vertical="center" wrapText="1"/>
    </xf>
    <xf numFmtId="0" fontId="39" fillId="0" borderId="10" xfId="0" applyFont="1" applyBorder="1" applyAlignment="1">
      <alignment horizontal="left" vertical="center" wrapText="1"/>
    </xf>
    <xf numFmtId="0" fontId="39" fillId="0" borderId="11" xfId="0" applyFont="1" applyBorder="1" applyAlignment="1">
      <alignment horizontal="left" vertical="center" wrapText="1"/>
    </xf>
    <xf numFmtId="0" fontId="76" fillId="51" borderId="18" xfId="0" applyFont="1" applyFill="1" applyBorder="1" applyAlignment="1">
      <alignment horizontal="center" vertical="center" wrapText="1"/>
    </xf>
    <xf numFmtId="0" fontId="76" fillId="51" borderId="7" xfId="0" applyFont="1" applyFill="1" applyBorder="1" applyAlignment="1">
      <alignment horizontal="center" vertical="center" wrapText="1"/>
    </xf>
    <xf numFmtId="0" fontId="76" fillId="51" borderId="12" xfId="0" applyFont="1" applyFill="1" applyBorder="1" applyAlignment="1">
      <alignment horizontal="center" vertical="center" wrapText="1"/>
    </xf>
    <xf numFmtId="0" fontId="76" fillId="53" borderId="18" xfId="0" applyFont="1" applyFill="1" applyBorder="1" applyAlignment="1">
      <alignment horizontal="center" vertical="center" wrapText="1"/>
    </xf>
    <xf numFmtId="0" fontId="76" fillId="53" borderId="7" xfId="0" applyFont="1" applyFill="1" applyBorder="1" applyAlignment="1">
      <alignment horizontal="center" vertical="center" wrapText="1"/>
    </xf>
    <xf numFmtId="0" fontId="76" fillId="53" borderId="12" xfId="0" applyFont="1" applyFill="1" applyBorder="1" applyAlignment="1">
      <alignment horizontal="center" vertical="center" wrapText="1"/>
    </xf>
    <xf numFmtId="0" fontId="49" fillId="52" borderId="8" xfId="0" applyFont="1" applyFill="1" applyBorder="1" applyAlignment="1">
      <alignment horizontal="left" vertical="center" wrapText="1"/>
    </xf>
    <xf numFmtId="0" fontId="49" fillId="52" borderId="0" xfId="0" applyFont="1" applyFill="1" applyAlignment="1">
      <alignment horizontal="left" vertical="center" wrapText="1"/>
    </xf>
    <xf numFmtId="0" fontId="49" fillId="52" borderId="6" xfId="0" applyFont="1" applyFill="1" applyBorder="1" applyAlignment="1">
      <alignment horizontal="left" vertical="center" wrapText="1"/>
    </xf>
    <xf numFmtId="0" fontId="49" fillId="52" borderId="44" xfId="0" applyFont="1" applyFill="1" applyBorder="1" applyAlignment="1">
      <alignment horizontal="left" vertical="center"/>
    </xf>
    <xf numFmtId="0" fontId="49" fillId="52" borderId="22" xfId="0" applyFont="1" applyFill="1" applyBorder="1" applyAlignment="1">
      <alignment horizontal="left" vertical="center"/>
    </xf>
    <xf numFmtId="0" fontId="49" fillId="52" borderId="17" xfId="0" applyFont="1" applyFill="1" applyBorder="1" applyAlignment="1">
      <alignment horizontal="left" vertical="center"/>
    </xf>
    <xf numFmtId="0" fontId="49" fillId="52" borderId="8" xfId="0" applyFont="1" applyFill="1" applyBorder="1" applyAlignment="1">
      <alignment horizontal="left" vertical="center"/>
    </xf>
    <xf numFmtId="0" fontId="49" fillId="52" borderId="0" xfId="0" applyFont="1" applyFill="1" applyAlignment="1">
      <alignment horizontal="left" vertical="center"/>
    </xf>
    <xf numFmtId="0" fontId="49" fillId="52" borderId="6" xfId="0" applyFont="1" applyFill="1" applyBorder="1" applyAlignment="1">
      <alignment horizontal="left" vertical="center"/>
    </xf>
    <xf numFmtId="0" fontId="38" fillId="15" borderId="59" xfId="0" applyFont="1" applyFill="1" applyBorder="1" applyAlignment="1">
      <alignment horizontal="center" vertical="center"/>
    </xf>
    <xf numFmtId="0" fontId="38" fillId="15" borderId="63" xfId="0" applyFont="1" applyFill="1" applyBorder="1" applyAlignment="1">
      <alignment horizontal="center" vertical="center"/>
    </xf>
    <xf numFmtId="0" fontId="38" fillId="15" borderId="22" xfId="0" applyFont="1" applyFill="1" applyBorder="1" applyAlignment="1">
      <alignment horizontal="center" vertical="center"/>
    </xf>
    <xf numFmtId="0" fontId="38" fillId="15" borderId="50" xfId="0" applyFont="1" applyFill="1" applyBorder="1" applyAlignment="1">
      <alignment horizontal="center" vertical="center"/>
    </xf>
    <xf numFmtId="0" fontId="38" fillId="15" borderId="44" xfId="0" applyFont="1" applyFill="1" applyBorder="1" applyAlignment="1">
      <alignment horizontal="center" vertical="center"/>
    </xf>
    <xf numFmtId="0" fontId="38" fillId="15" borderId="17" xfId="0" applyFont="1" applyFill="1" applyBorder="1" applyAlignment="1">
      <alignment horizontal="center" vertical="center"/>
    </xf>
    <xf numFmtId="0" fontId="38" fillId="67" borderId="44" xfId="0" applyFont="1" applyFill="1" applyBorder="1" applyAlignment="1">
      <alignment horizontal="center" vertical="center"/>
    </xf>
    <xf numFmtId="0" fontId="38" fillId="67" borderId="22" xfId="0" applyFont="1" applyFill="1" applyBorder="1" applyAlignment="1">
      <alignment horizontal="center" vertical="center"/>
    </xf>
    <xf numFmtId="0" fontId="38" fillId="67" borderId="17" xfId="0" applyFont="1" applyFill="1" applyBorder="1" applyAlignment="1">
      <alignment horizontal="center" vertical="center"/>
    </xf>
    <xf numFmtId="0" fontId="38" fillId="17" borderId="44" xfId="0" applyFont="1" applyFill="1" applyBorder="1" applyAlignment="1">
      <alignment horizontal="center" vertical="center"/>
    </xf>
    <xf numFmtId="0" fontId="38" fillId="17" borderId="22" xfId="0" applyFont="1" applyFill="1" applyBorder="1" applyAlignment="1">
      <alignment horizontal="center" vertical="center"/>
    </xf>
    <xf numFmtId="0" fontId="38" fillId="17" borderId="17" xfId="0" applyFont="1" applyFill="1" applyBorder="1" applyAlignment="1">
      <alignment horizontal="center" vertical="center"/>
    </xf>
    <xf numFmtId="0" fontId="38" fillId="19" borderId="44" xfId="0" applyFont="1" applyFill="1" applyBorder="1" applyAlignment="1">
      <alignment horizontal="center" vertical="center"/>
    </xf>
    <xf numFmtId="0" fontId="38" fillId="19" borderId="22" xfId="0" applyFont="1" applyFill="1" applyBorder="1" applyAlignment="1">
      <alignment horizontal="center" vertical="center"/>
    </xf>
    <xf numFmtId="0" fontId="38" fillId="19" borderId="17" xfId="0" applyFont="1" applyFill="1" applyBorder="1" applyAlignment="1">
      <alignment horizontal="center" vertical="center"/>
    </xf>
    <xf numFmtId="0" fontId="38" fillId="13" borderId="59" xfId="0" applyFont="1" applyFill="1" applyBorder="1" applyAlignment="1">
      <alignment horizontal="center" vertical="center"/>
    </xf>
    <xf numFmtId="0" fontId="38" fillId="13" borderId="63" xfId="0" applyFont="1" applyFill="1" applyBorder="1" applyAlignment="1">
      <alignment horizontal="center" vertical="center"/>
    </xf>
    <xf numFmtId="0" fontId="38" fillId="13" borderId="22" xfId="0" applyFont="1" applyFill="1" applyBorder="1" applyAlignment="1">
      <alignment horizontal="center" vertical="center"/>
    </xf>
    <xf numFmtId="0" fontId="38" fillId="13" borderId="50" xfId="0" applyFont="1" applyFill="1" applyBorder="1" applyAlignment="1">
      <alignment horizontal="center" vertical="center"/>
    </xf>
    <xf numFmtId="0" fontId="38" fillId="11" borderId="44" xfId="0" applyFont="1" applyFill="1" applyBorder="1" applyAlignment="1">
      <alignment horizontal="center" vertical="center"/>
    </xf>
    <xf numFmtId="0" fontId="38" fillId="11" borderId="22" xfId="0" applyFont="1" applyFill="1" applyBorder="1" applyAlignment="1">
      <alignment horizontal="center" vertical="center"/>
    </xf>
    <xf numFmtId="0" fontId="38" fillId="11" borderId="17" xfId="0" applyFont="1" applyFill="1" applyBorder="1" applyAlignment="1">
      <alignment horizontal="center" vertical="center"/>
    </xf>
    <xf numFmtId="0" fontId="49" fillId="52" borderId="9" xfId="0" applyFont="1" applyFill="1" applyBorder="1" applyAlignment="1">
      <alignment horizontal="left" vertical="center"/>
    </xf>
    <xf numFmtId="0" fontId="49" fillId="52" borderId="10" xfId="0" applyFont="1" applyFill="1" applyBorder="1" applyAlignment="1">
      <alignment horizontal="left" vertical="center"/>
    </xf>
    <xf numFmtId="0" fontId="49" fillId="52" borderId="11" xfId="0" applyFont="1" applyFill="1" applyBorder="1" applyAlignment="1">
      <alignment horizontal="left" vertical="center"/>
    </xf>
    <xf numFmtId="0" fontId="76" fillId="54" borderId="18" xfId="0" applyFont="1" applyFill="1" applyBorder="1" applyAlignment="1">
      <alignment horizontal="center" vertical="center" wrapText="1"/>
    </xf>
    <xf numFmtId="0" fontId="76" fillId="54" borderId="7" xfId="0" applyFont="1" applyFill="1" applyBorder="1" applyAlignment="1">
      <alignment horizontal="center" vertical="center" wrapText="1"/>
    </xf>
    <xf numFmtId="0" fontId="76" fillId="54" borderId="12" xfId="0" applyFont="1" applyFill="1" applyBorder="1" applyAlignment="1">
      <alignment horizontal="center" vertical="center" wrapText="1"/>
    </xf>
    <xf numFmtId="0" fontId="38" fillId="11" borderId="6" xfId="0" applyFont="1" applyFill="1" applyBorder="1" applyAlignment="1">
      <alignment horizontal="center" vertical="center" wrapText="1"/>
    </xf>
    <xf numFmtId="0" fontId="38" fillId="19" borderId="59" xfId="0" applyFont="1" applyFill="1" applyBorder="1" applyAlignment="1">
      <alignment horizontal="center" vertical="center"/>
    </xf>
    <xf numFmtId="0" fontId="38" fillId="19" borderId="63" xfId="0" applyFont="1" applyFill="1" applyBorder="1" applyAlignment="1">
      <alignment horizontal="center" vertical="center"/>
    </xf>
    <xf numFmtId="0" fontId="38" fillId="19" borderId="50" xfId="0" applyFont="1" applyFill="1" applyBorder="1" applyAlignment="1">
      <alignment horizontal="center" vertical="center"/>
    </xf>
    <xf numFmtId="0" fontId="38" fillId="17" borderId="59" xfId="0" applyFont="1" applyFill="1" applyBorder="1" applyAlignment="1">
      <alignment horizontal="center" vertical="center"/>
    </xf>
    <xf numFmtId="0" fontId="38" fillId="17" borderId="63" xfId="0" applyFont="1" applyFill="1" applyBorder="1" applyAlignment="1">
      <alignment horizontal="center" vertical="center"/>
    </xf>
    <xf numFmtId="0" fontId="38" fillId="17" borderId="50" xfId="0" applyFont="1" applyFill="1" applyBorder="1" applyAlignment="1">
      <alignment horizontal="center" vertical="center"/>
    </xf>
    <xf numFmtId="0" fontId="76" fillId="56" borderId="44" xfId="0" applyFont="1" applyFill="1" applyBorder="1" applyAlignment="1">
      <alignment horizontal="center" vertical="center" wrapText="1"/>
    </xf>
    <xf numFmtId="0" fontId="76" fillId="56" borderId="8" xfId="0" applyFont="1" applyFill="1" applyBorder="1" applyAlignment="1">
      <alignment horizontal="center" vertical="center" wrapText="1"/>
    </xf>
    <xf numFmtId="0" fontId="76" fillId="56" borderId="9" xfId="0" applyFont="1" applyFill="1" applyBorder="1" applyAlignment="1">
      <alignment horizontal="center" vertical="center" wrapText="1"/>
    </xf>
    <xf numFmtId="0" fontId="49" fillId="55" borderId="8" xfId="0" applyFont="1" applyFill="1" applyBorder="1" applyAlignment="1">
      <alignment horizontal="left" vertical="center"/>
    </xf>
    <xf numFmtId="0" fontId="49" fillId="55" borderId="0" xfId="0" applyFont="1" applyFill="1" applyAlignment="1">
      <alignment horizontal="left" vertical="center"/>
    </xf>
    <xf numFmtId="0" fontId="49" fillId="55" borderId="6" xfId="0" applyFont="1" applyFill="1" applyBorder="1" applyAlignment="1">
      <alignment horizontal="left" vertical="center"/>
    </xf>
    <xf numFmtId="0" fontId="49" fillId="55" borderId="44" xfId="0" applyFont="1" applyFill="1" applyBorder="1" applyAlignment="1">
      <alignment horizontal="left" vertical="center"/>
    </xf>
    <xf numFmtId="0" fontId="49" fillId="55" borderId="22" xfId="0" applyFont="1" applyFill="1" applyBorder="1" applyAlignment="1">
      <alignment horizontal="left" vertical="center"/>
    </xf>
    <xf numFmtId="0" fontId="49" fillId="55" borderId="17" xfId="0" applyFont="1" applyFill="1" applyBorder="1" applyAlignment="1">
      <alignment horizontal="left" vertical="center"/>
    </xf>
    <xf numFmtId="0" fontId="74" fillId="32" borderId="44" xfId="0" applyFont="1" applyFill="1" applyBorder="1" applyAlignment="1">
      <alignment horizontal="center" vertical="center" wrapText="1"/>
    </xf>
    <xf numFmtId="0" fontId="74" fillId="32" borderId="22" xfId="0" applyFont="1" applyFill="1" applyBorder="1" applyAlignment="1">
      <alignment horizontal="center" vertical="center" wrapText="1"/>
    </xf>
    <xf numFmtId="0" fontId="74" fillId="32" borderId="17" xfId="0" applyFont="1" applyFill="1" applyBorder="1" applyAlignment="1">
      <alignment horizontal="center" vertical="center" wrapText="1"/>
    </xf>
    <xf numFmtId="0" fontId="49" fillId="55" borderId="9" xfId="0" applyFont="1" applyFill="1" applyBorder="1" applyAlignment="1">
      <alignment horizontal="left" vertical="center"/>
    </xf>
    <xf numFmtId="0" fontId="49" fillId="55" borderId="10" xfId="0" applyFont="1" applyFill="1" applyBorder="1" applyAlignment="1">
      <alignment horizontal="left" vertical="center"/>
    </xf>
    <xf numFmtId="0" fontId="49" fillId="55" borderId="11" xfId="0" applyFont="1" applyFill="1" applyBorder="1" applyAlignment="1">
      <alignment horizontal="left" vertical="center"/>
    </xf>
    <xf numFmtId="0" fontId="48" fillId="0" borderId="15" xfId="0" applyFont="1" applyBorder="1" applyAlignment="1">
      <alignment horizontal="left" vertical="center" wrapText="1"/>
    </xf>
    <xf numFmtId="0" fontId="48" fillId="0" borderId="20" xfId="0" applyFont="1" applyBorder="1" applyAlignment="1">
      <alignment horizontal="left" vertical="center" wrapText="1"/>
    </xf>
    <xf numFmtId="0" fontId="48" fillId="0" borderId="21" xfId="0" applyFont="1" applyBorder="1" applyAlignment="1">
      <alignment horizontal="left" vertical="center" wrapText="1"/>
    </xf>
    <xf numFmtId="0" fontId="48" fillId="0" borderId="9" xfId="0" applyFont="1" applyBorder="1" applyAlignment="1">
      <alignment horizontal="left" vertical="center" wrapText="1"/>
    </xf>
    <xf numFmtId="0" fontId="48" fillId="0" borderId="10" xfId="0" applyFont="1" applyBorder="1" applyAlignment="1">
      <alignment horizontal="left" vertical="center" wrapText="1"/>
    </xf>
    <xf numFmtId="0" fontId="48" fillId="0" borderId="11" xfId="0" applyFont="1" applyBorder="1" applyAlignment="1">
      <alignment horizontal="left" vertical="center" wrapText="1"/>
    </xf>
    <xf numFmtId="0" fontId="38" fillId="11" borderId="0" xfId="0" applyFont="1" applyFill="1" applyAlignment="1">
      <alignment horizontal="center" vertical="center" wrapText="1"/>
    </xf>
    <xf numFmtId="0" fontId="76" fillId="57" borderId="44" xfId="0" applyFont="1" applyFill="1" applyBorder="1" applyAlignment="1">
      <alignment horizontal="center" vertical="center" wrapText="1"/>
    </xf>
    <xf numFmtId="0" fontId="76" fillId="57" borderId="8" xfId="0" applyFont="1" applyFill="1" applyBorder="1" applyAlignment="1">
      <alignment horizontal="center" vertical="center" wrapText="1"/>
    </xf>
    <xf numFmtId="0" fontId="76" fillId="57" borderId="9" xfId="0" applyFont="1" applyFill="1" applyBorder="1" applyAlignment="1">
      <alignment horizontal="center" vertical="center" wrapText="1"/>
    </xf>
    <xf numFmtId="0" fontId="49" fillId="58" borderId="8" xfId="0" applyFont="1" applyFill="1" applyBorder="1" applyAlignment="1">
      <alignment horizontal="left" vertical="center"/>
    </xf>
    <xf numFmtId="0" fontId="49" fillId="58" borderId="0" xfId="0" applyFont="1" applyFill="1" applyAlignment="1">
      <alignment horizontal="left" vertical="center"/>
    </xf>
    <xf numFmtId="0" fontId="49" fillId="58" borderId="6" xfId="0" applyFont="1" applyFill="1" applyBorder="1" applyAlignment="1">
      <alignment horizontal="left" vertical="center"/>
    </xf>
    <xf numFmtId="0" fontId="49" fillId="58" borderId="44" xfId="0" applyFont="1" applyFill="1" applyBorder="1" applyAlignment="1">
      <alignment horizontal="left" vertical="center"/>
    </xf>
    <xf numFmtId="0" fontId="49" fillId="58" borderId="22" xfId="0" applyFont="1" applyFill="1" applyBorder="1" applyAlignment="1">
      <alignment horizontal="left" vertical="center"/>
    </xf>
    <xf numFmtId="0" fontId="49" fillId="58" borderId="17" xfId="0" applyFont="1" applyFill="1" applyBorder="1" applyAlignment="1">
      <alignment horizontal="left" vertical="center"/>
    </xf>
    <xf numFmtId="0" fontId="49" fillId="58" borderId="9" xfId="0" applyFont="1" applyFill="1" applyBorder="1" applyAlignment="1">
      <alignment horizontal="left" vertical="center"/>
    </xf>
    <xf numFmtId="0" fontId="49" fillId="58" borderId="10" xfId="0" applyFont="1" applyFill="1" applyBorder="1" applyAlignment="1">
      <alignment horizontal="left" vertical="center"/>
    </xf>
    <xf numFmtId="0" fontId="49" fillId="58" borderId="11" xfId="0" applyFont="1" applyFill="1" applyBorder="1" applyAlignment="1">
      <alignment horizontal="left" vertical="center"/>
    </xf>
    <xf numFmtId="0" fontId="38" fillId="22" borderId="59" xfId="0" applyFont="1" applyFill="1" applyBorder="1" applyAlignment="1">
      <alignment horizontal="left" vertical="center"/>
    </xf>
    <xf numFmtId="0" fontId="38" fillId="22" borderId="50" xfId="0" applyFont="1" applyFill="1" applyBorder="1" applyAlignment="1">
      <alignment horizontal="left" vertical="center"/>
    </xf>
    <xf numFmtId="0" fontId="39" fillId="0" borderId="0" xfId="0" applyFont="1" applyBorder="1" applyAlignment="1">
      <alignment horizontal="left" vertical="center" wrapText="1"/>
    </xf>
    <xf numFmtId="0" fontId="49" fillId="59" borderId="9" xfId="0" applyFont="1" applyFill="1" applyBorder="1" applyAlignment="1">
      <alignment horizontal="left" vertical="center"/>
    </xf>
    <xf numFmtId="0" fontId="49" fillId="59" borderId="10" xfId="0" applyFont="1" applyFill="1" applyBorder="1" applyAlignment="1">
      <alignment horizontal="left" vertical="center"/>
    </xf>
    <xf numFmtId="0" fontId="49" fillId="59" borderId="11" xfId="0" applyFont="1" applyFill="1" applyBorder="1" applyAlignment="1">
      <alignment horizontal="left" vertical="center"/>
    </xf>
    <xf numFmtId="0" fontId="76" fillId="60" borderId="18" xfId="0" applyFont="1" applyFill="1" applyBorder="1" applyAlignment="1">
      <alignment horizontal="center" vertical="center" wrapText="1"/>
    </xf>
    <xf numFmtId="0" fontId="76" fillId="60" borderId="7" xfId="0" applyFont="1" applyFill="1" applyBorder="1" applyAlignment="1">
      <alignment horizontal="center" vertical="center" wrapText="1"/>
    </xf>
    <xf numFmtId="0" fontId="76" fillId="60" borderId="12" xfId="0" applyFont="1" applyFill="1" applyBorder="1" applyAlignment="1">
      <alignment horizontal="center" vertical="center" wrapText="1"/>
    </xf>
    <xf numFmtId="0" fontId="49" fillId="59" borderId="8" xfId="0" applyFont="1" applyFill="1" applyBorder="1" applyAlignment="1">
      <alignment horizontal="left" vertical="center"/>
    </xf>
    <xf numFmtId="0" fontId="49" fillId="59" borderId="0" xfId="0" applyFont="1" applyFill="1" applyAlignment="1">
      <alignment horizontal="left" vertical="center"/>
    </xf>
    <xf numFmtId="0" fontId="49" fillId="59" borderId="6" xfId="0" applyFont="1" applyFill="1" applyBorder="1" applyAlignment="1">
      <alignment horizontal="left" vertical="center"/>
    </xf>
    <xf numFmtId="0" fontId="49" fillId="59" borderId="44" xfId="0" applyFont="1" applyFill="1" applyBorder="1" applyAlignment="1">
      <alignment horizontal="left" vertical="center"/>
    </xf>
    <xf numFmtId="0" fontId="49" fillId="59" borderId="22" xfId="0" applyFont="1" applyFill="1" applyBorder="1" applyAlignment="1">
      <alignment horizontal="left" vertical="center"/>
    </xf>
    <xf numFmtId="0" fontId="49" fillId="59" borderId="17" xfId="0" applyFont="1" applyFill="1" applyBorder="1" applyAlignment="1">
      <alignment horizontal="left" vertical="center"/>
    </xf>
    <xf numFmtId="0" fontId="47" fillId="68" borderId="18" xfId="0" applyFont="1" applyFill="1" applyBorder="1" applyAlignment="1">
      <alignment horizontal="center" vertical="center" wrapText="1"/>
    </xf>
    <xf numFmtId="0" fontId="47" fillId="68" borderId="7" xfId="0" applyFont="1" applyFill="1" applyBorder="1" applyAlignment="1">
      <alignment horizontal="center" vertical="center" wrapText="1"/>
    </xf>
    <xf numFmtId="0" fontId="38" fillId="69" borderId="28" xfId="0" applyFont="1" applyFill="1" applyBorder="1" applyAlignment="1">
      <alignment horizontal="center" vertical="center"/>
    </xf>
    <xf numFmtId="0" fontId="38" fillId="69" borderId="49" xfId="0" applyFont="1" applyFill="1" applyBorder="1" applyAlignment="1">
      <alignment horizontal="center" vertical="center"/>
    </xf>
    <xf numFmtId="0" fontId="38" fillId="69" borderId="29" xfId="0" applyFont="1" applyFill="1" applyBorder="1" applyAlignment="1">
      <alignment horizontal="center" vertical="center"/>
    </xf>
    <xf numFmtId="0" fontId="38" fillId="69" borderId="37" xfId="0" applyFont="1" applyFill="1" applyBorder="1" applyAlignment="1">
      <alignment horizontal="center" vertical="center"/>
    </xf>
    <xf numFmtId="0" fontId="38" fillId="69" borderId="30" xfId="0" applyFont="1" applyFill="1" applyBorder="1" applyAlignment="1">
      <alignment horizontal="center" vertical="center"/>
    </xf>
    <xf numFmtId="0" fontId="39" fillId="68" borderId="7" xfId="0" applyFont="1" applyFill="1" applyBorder="1" applyAlignment="1">
      <alignment horizontal="center" vertical="center" wrapText="1"/>
    </xf>
    <xf numFmtId="0" fontId="39" fillId="68" borderId="12" xfId="0" applyFont="1" applyFill="1" applyBorder="1" applyAlignment="1">
      <alignment horizontal="center" vertical="center" wrapText="1"/>
    </xf>
    <xf numFmtId="0" fontId="38" fillId="69" borderId="42" xfId="0" applyFont="1" applyFill="1" applyBorder="1" applyAlignment="1">
      <alignment horizontal="center" vertical="center"/>
    </xf>
    <xf numFmtId="0" fontId="38" fillId="13" borderId="42" xfId="0" applyFont="1" applyFill="1" applyBorder="1" applyAlignment="1">
      <alignment horizontal="center" vertical="center"/>
    </xf>
    <xf numFmtId="0" fontId="49" fillId="61" borderId="44" xfId="0" applyFont="1" applyFill="1" applyBorder="1" applyAlignment="1">
      <alignment horizontal="left" vertical="center"/>
    </xf>
    <xf numFmtId="0" fontId="49" fillId="61" borderId="22" xfId="0" applyFont="1" applyFill="1" applyBorder="1" applyAlignment="1">
      <alignment horizontal="left" vertical="center"/>
    </xf>
    <xf numFmtId="0" fontId="49" fillId="61" borderId="17" xfId="0" applyFont="1" applyFill="1" applyBorder="1" applyAlignment="1">
      <alignment horizontal="left" vertical="center"/>
    </xf>
    <xf numFmtId="0" fontId="49" fillId="61" borderId="9" xfId="0" applyFont="1" applyFill="1" applyBorder="1" applyAlignment="1">
      <alignment horizontal="left" vertical="center"/>
    </xf>
    <xf numFmtId="0" fontId="49" fillId="61" borderId="10" xfId="0" applyFont="1" applyFill="1" applyBorder="1" applyAlignment="1">
      <alignment horizontal="left" vertical="center"/>
    </xf>
    <xf numFmtId="0" fontId="49" fillId="61" borderId="11" xfId="0" applyFont="1" applyFill="1" applyBorder="1" applyAlignment="1">
      <alignment horizontal="left" vertical="center"/>
    </xf>
    <xf numFmtId="0" fontId="76" fillId="62" borderId="18" xfId="0" applyFont="1" applyFill="1" applyBorder="1" applyAlignment="1">
      <alignment horizontal="center" vertical="center" wrapText="1"/>
    </xf>
    <xf numFmtId="0" fontId="76" fillId="62" borderId="12" xfId="0" applyFont="1" applyFill="1" applyBorder="1" applyAlignment="1">
      <alignment horizontal="center" vertical="center" wrapText="1"/>
    </xf>
    <xf numFmtId="0" fontId="76" fillId="63" borderId="44" xfId="0" applyFont="1" applyFill="1" applyBorder="1" applyAlignment="1">
      <alignment horizontal="center" vertical="center" wrapText="1"/>
    </xf>
    <xf numFmtId="0" fontId="76" fillId="63" borderId="8" xfId="0" applyFont="1" applyFill="1" applyBorder="1" applyAlignment="1">
      <alignment horizontal="center" vertical="center" wrapText="1"/>
    </xf>
    <xf numFmtId="0" fontId="76" fillId="63" borderId="9" xfId="0" applyFont="1" applyFill="1" applyBorder="1" applyAlignment="1">
      <alignment horizontal="center" vertical="center" wrapText="1"/>
    </xf>
    <xf numFmtId="0" fontId="49" fillId="64" borderId="8" xfId="0" applyFont="1" applyFill="1" applyBorder="1" applyAlignment="1">
      <alignment horizontal="left" vertical="center" wrapText="1"/>
    </xf>
    <xf numFmtId="0" fontId="49" fillId="64" borderId="0" xfId="0" applyFont="1" applyFill="1" applyAlignment="1">
      <alignment horizontal="left" vertical="center" wrapText="1"/>
    </xf>
    <xf numFmtId="0" fontId="49" fillId="64" borderId="6" xfId="0" applyFont="1" applyFill="1" applyBorder="1" applyAlignment="1">
      <alignment horizontal="left" vertical="center" wrapText="1"/>
    </xf>
    <xf numFmtId="0" fontId="49" fillId="64" borderId="44" xfId="0" applyFont="1" applyFill="1" applyBorder="1" applyAlignment="1">
      <alignment horizontal="left" vertical="center"/>
    </xf>
    <xf numFmtId="0" fontId="49" fillId="64" borderId="22" xfId="0" applyFont="1" applyFill="1" applyBorder="1" applyAlignment="1">
      <alignment horizontal="left" vertical="center"/>
    </xf>
    <xf numFmtId="0" fontId="49" fillId="64" borderId="17" xfId="0" applyFont="1" applyFill="1" applyBorder="1" applyAlignment="1">
      <alignment horizontal="left" vertical="center"/>
    </xf>
    <xf numFmtId="0" fontId="49" fillId="64" borderId="8" xfId="0" applyFont="1" applyFill="1" applyBorder="1" applyAlignment="1">
      <alignment horizontal="left" vertical="center"/>
    </xf>
    <xf numFmtId="0" fontId="49" fillId="64" borderId="0" xfId="0" applyFont="1" applyFill="1" applyAlignment="1">
      <alignment horizontal="left" vertical="center"/>
    </xf>
    <xf numFmtId="0" fontId="49" fillId="64" borderId="6" xfId="0" applyFont="1" applyFill="1" applyBorder="1" applyAlignment="1">
      <alignment horizontal="left" vertical="center"/>
    </xf>
    <xf numFmtId="0" fontId="49" fillId="64" borderId="9" xfId="0" applyFont="1" applyFill="1" applyBorder="1" applyAlignment="1">
      <alignment horizontal="left" vertical="center"/>
    </xf>
    <xf numFmtId="0" fontId="49" fillId="64" borderId="10" xfId="0" applyFont="1" applyFill="1" applyBorder="1" applyAlignment="1">
      <alignment horizontal="left" vertical="center"/>
    </xf>
    <xf numFmtId="0" fontId="49" fillId="64" borderId="11" xfId="0" applyFont="1" applyFill="1" applyBorder="1" applyAlignment="1">
      <alignment horizontal="left" vertical="center"/>
    </xf>
    <xf numFmtId="0" fontId="38" fillId="38" borderId="22" xfId="0" applyFont="1" applyFill="1" applyBorder="1" applyAlignment="1">
      <alignment horizontal="center" vertical="center" wrapText="1"/>
    </xf>
    <xf numFmtId="0" fontId="49" fillId="65" borderId="8" xfId="0" applyFont="1" applyFill="1" applyBorder="1" applyAlignment="1">
      <alignment horizontal="left" vertical="center"/>
    </xf>
    <xf numFmtId="0" fontId="49" fillId="65" borderId="0" xfId="0" applyFont="1" applyFill="1" applyAlignment="1">
      <alignment horizontal="left" vertical="center"/>
    </xf>
    <xf numFmtId="0" fontId="49" fillId="65" borderId="6" xfId="0" applyFont="1" applyFill="1" applyBorder="1" applyAlignment="1">
      <alignment horizontal="left" vertical="center"/>
    </xf>
    <xf numFmtId="0" fontId="76" fillId="62" borderId="44" xfId="0" applyFont="1" applyFill="1" applyBorder="1" applyAlignment="1">
      <alignment horizontal="center" vertical="center" wrapText="1"/>
    </xf>
    <xf numFmtId="0" fontId="76" fillId="62" borderId="8" xfId="0" applyFont="1" applyFill="1" applyBorder="1" applyAlignment="1">
      <alignment horizontal="center" vertical="center" wrapText="1"/>
    </xf>
    <xf numFmtId="0" fontId="76" fillId="62" borderId="9" xfId="0" applyFont="1" applyFill="1" applyBorder="1" applyAlignment="1">
      <alignment horizontal="center" vertical="center" wrapText="1"/>
    </xf>
    <xf numFmtId="0" fontId="49" fillId="65" borderId="44" xfId="0" applyFont="1" applyFill="1" applyBorder="1" applyAlignment="1">
      <alignment horizontal="left" vertical="center"/>
    </xf>
    <xf numFmtId="0" fontId="49" fillId="65" borderId="22" xfId="0" applyFont="1" applyFill="1" applyBorder="1" applyAlignment="1">
      <alignment horizontal="left" vertical="center"/>
    </xf>
    <xf numFmtId="0" fontId="49" fillId="65" borderId="17" xfId="0" applyFont="1" applyFill="1" applyBorder="1" applyAlignment="1">
      <alignment horizontal="left" vertical="center"/>
    </xf>
    <xf numFmtId="0" fontId="49" fillId="65" borderId="9" xfId="0" applyFont="1" applyFill="1" applyBorder="1" applyAlignment="1">
      <alignment horizontal="left" vertical="center"/>
    </xf>
    <xf numFmtId="0" fontId="49" fillId="65" borderId="10" xfId="0" applyFont="1" applyFill="1" applyBorder="1" applyAlignment="1">
      <alignment horizontal="left" vertical="center"/>
    </xf>
    <xf numFmtId="0" fontId="49" fillId="65" borderId="11" xfId="0" applyFont="1" applyFill="1" applyBorder="1" applyAlignment="1">
      <alignment horizontal="left" vertical="center"/>
    </xf>
    <xf numFmtId="0" fontId="38" fillId="13" borderId="67" xfId="0" applyFont="1" applyFill="1" applyBorder="1" applyAlignment="1">
      <alignment horizontal="center" vertical="center"/>
    </xf>
    <xf numFmtId="0" fontId="38" fillId="13" borderId="48" xfId="0" applyFont="1" applyFill="1" applyBorder="1" applyAlignment="1">
      <alignment horizontal="center" vertical="center"/>
    </xf>
    <xf numFmtId="0" fontId="38" fillId="13" borderId="68" xfId="0" applyFont="1" applyFill="1" applyBorder="1" applyAlignment="1">
      <alignment horizontal="center" vertical="center"/>
    </xf>
    <xf numFmtId="0" fontId="38" fillId="13" borderId="69" xfId="0" applyFont="1" applyFill="1" applyBorder="1" applyAlignment="1">
      <alignment horizontal="center" vertical="center"/>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38" fillId="22" borderId="61" xfId="0" applyFont="1" applyFill="1" applyBorder="1" applyAlignment="1">
      <alignment horizontal="center" vertical="center"/>
    </xf>
    <xf numFmtId="0" fontId="38" fillId="22" borderId="62" xfId="0" applyFont="1" applyFill="1" applyBorder="1" applyAlignment="1">
      <alignment horizontal="center" vertical="center"/>
    </xf>
    <xf numFmtId="0" fontId="38" fillId="11" borderId="67" xfId="0" applyFont="1" applyFill="1" applyBorder="1" applyAlignment="1">
      <alignment horizontal="center" vertical="center"/>
    </xf>
    <xf numFmtId="0" fontId="38" fillId="11" borderId="48" xfId="0" applyFont="1" applyFill="1" applyBorder="1" applyAlignment="1">
      <alignment horizontal="center" vertical="center"/>
    </xf>
    <xf numFmtId="0" fontId="38" fillId="11" borderId="68" xfId="0" applyFont="1" applyFill="1" applyBorder="1" applyAlignment="1">
      <alignment horizontal="center" vertical="center"/>
    </xf>
    <xf numFmtId="0" fontId="38" fillId="11" borderId="70" xfId="0" applyFont="1" applyFill="1" applyBorder="1" applyAlignment="1">
      <alignment horizontal="center" vertical="center"/>
    </xf>
    <xf numFmtId="0" fontId="38" fillId="38" borderId="61" xfId="0" applyFont="1" applyFill="1" applyBorder="1" applyAlignment="1">
      <alignment horizontal="center" vertical="center" wrapText="1"/>
    </xf>
    <xf numFmtId="0" fontId="38" fillId="38" borderId="45" xfId="0" applyFont="1" applyFill="1" applyBorder="1" applyAlignment="1">
      <alignment horizontal="center" vertical="center" wrapText="1"/>
    </xf>
    <xf numFmtId="0" fontId="76" fillId="66" borderId="18" xfId="0" applyFont="1" applyFill="1" applyBorder="1" applyAlignment="1">
      <alignment horizontal="center" vertical="center" wrapText="1"/>
    </xf>
    <xf numFmtId="0" fontId="76" fillId="66" borderId="7" xfId="0" applyFont="1" applyFill="1" applyBorder="1" applyAlignment="1">
      <alignment horizontal="center" vertical="center" wrapText="1"/>
    </xf>
    <xf numFmtId="0" fontId="76" fillId="66" borderId="12" xfId="0" applyFont="1" applyFill="1" applyBorder="1" applyAlignment="1">
      <alignment horizontal="center" vertical="center" wrapText="1"/>
    </xf>
    <xf numFmtId="0" fontId="39" fillId="41" borderId="7" xfId="0" applyFont="1" applyFill="1" applyBorder="1" applyAlignment="1">
      <alignment horizontal="center" vertical="center" wrapText="1"/>
    </xf>
    <xf numFmtId="0" fontId="39" fillId="41" borderId="12" xfId="0" applyFont="1" applyFill="1" applyBorder="1" applyAlignment="1">
      <alignment horizontal="center" vertical="center" wrapText="1"/>
    </xf>
    <xf numFmtId="0" fontId="65" fillId="0" borderId="0" xfId="0" applyFont="1" applyAlignment="1">
      <alignment horizontal="left" vertical="center"/>
    </xf>
  </cellXfs>
  <cellStyles count="28">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Bold GHG Numbers (0.00)" xfId="7" xr:uid="{00000000-0005-0000-0000-000006000000}"/>
    <cellStyle name="Catégorie du tableau croisé" xfId="8" xr:uid="{00000000-0005-0000-0000-000007000000}"/>
    <cellStyle name="Champ du tableau croisé" xfId="9" xr:uid="{00000000-0005-0000-0000-000008000000}"/>
    <cellStyle name="Coin du tableau croisé" xfId="10" xr:uid="{00000000-0005-0000-0000-000009000000}"/>
    <cellStyle name="Commentaire" xfId="11" xr:uid="{00000000-0005-0000-0000-00000A000000}"/>
    <cellStyle name="Lien hypertexte" xfId="12" builtinId="8"/>
    <cellStyle name="Milliers 6" xfId="13" xr:uid="{00000000-0005-0000-0000-00000C000000}"/>
    <cellStyle name="Normal" xfId="0" builtinId="0"/>
    <cellStyle name="Normal 2" xfId="14" xr:uid="{00000000-0005-0000-0000-00000E000000}"/>
    <cellStyle name="Normal 2 2 2" xfId="15" xr:uid="{00000000-0005-0000-0000-00000F000000}"/>
    <cellStyle name="Normal 3" xfId="16" xr:uid="{00000000-0005-0000-0000-000010000000}"/>
    <cellStyle name="Pourcentage 2" xfId="17" xr:uid="{00000000-0005-0000-0000-000011000000}"/>
    <cellStyle name="Résultat du tableau croisé" xfId="18" xr:uid="{00000000-0005-0000-0000-000012000000}"/>
    <cellStyle name="Table du pilote - Catégorie" xfId="19" xr:uid="{00000000-0005-0000-0000-000013000000}"/>
    <cellStyle name="Table du pilote - Champ" xfId="20" xr:uid="{00000000-0005-0000-0000-000014000000}"/>
    <cellStyle name="Table du pilote - Coin" xfId="21" xr:uid="{00000000-0005-0000-0000-000015000000}"/>
    <cellStyle name="Table du pilote - Résultat" xfId="22" xr:uid="{00000000-0005-0000-0000-000016000000}"/>
    <cellStyle name="Table du pilote - Titre" xfId="23" xr:uid="{00000000-0005-0000-0000-000017000000}"/>
    <cellStyle name="Table du pilote - Valeur" xfId="24" xr:uid="{00000000-0005-0000-0000-000018000000}"/>
    <cellStyle name="Titre du tableau croisé" xfId="25" xr:uid="{00000000-0005-0000-0000-000019000000}"/>
    <cellStyle name="Total" xfId="26" builtinId="25" customBuiltin="1"/>
    <cellStyle name="Valeur du tableau croisé" xfId="27" xr:uid="{00000000-0005-0000-0000-00001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EEEEE"/>
      <rgbColor rgb="00CCFFCC"/>
      <rgbColor rgb="00FFFF99"/>
      <rgbColor rgb="0099CCFF"/>
      <rgbColor rgb="00FF99CC"/>
      <rgbColor rgb="00CC99FF"/>
      <rgbColor rgb="00FFCC99"/>
      <rgbColor rgb="003366FF"/>
      <rgbColor rgb="0033CCCC"/>
      <rgbColor rgb="0099CC00"/>
      <rgbColor rgb="00FFCC00"/>
      <rgbColor rgb="00FF9900"/>
      <rgbColor rgb="00FF6600"/>
      <rgbColor rgb="009966CC"/>
      <rgbColor rgb="00969696"/>
      <rgbColor rgb="00004586"/>
      <rgbColor rgb="00339966"/>
      <rgbColor rgb="00003300"/>
      <rgbColor rgb="001C1C1C"/>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Navigation"/><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jpeg"/><Relationship Id="rId5" Type="http://schemas.openxmlformats.org/officeDocument/2006/relationships/image" Target="../media/image4.jpg"/><Relationship Id="rId4" Type="http://schemas.openxmlformats.org/officeDocument/2006/relationships/image" Target="../media/image3.jpg"/></Relationships>
</file>

<file path=xl/drawings/_rels/drawing10.xml.rels><?xml version="1.0" encoding="UTF-8" standalone="yes"?>
<Relationships xmlns="http://schemas.openxmlformats.org/package/2006/relationships"><Relationship Id="rId3" Type="http://schemas.openxmlformats.org/officeDocument/2006/relationships/image" Target="../media/image25.jpeg"/><Relationship Id="rId2" Type="http://schemas.openxmlformats.org/officeDocument/2006/relationships/hyperlink" Target="#Navigation"/><Relationship Id="rId1" Type="http://schemas.openxmlformats.org/officeDocument/2006/relationships/image" Target="../media/image12.png"/></Relationships>
</file>

<file path=xl/drawings/_rels/drawing11.xml.rels><?xml version="1.0" encoding="UTF-8" standalone="yes"?>
<Relationships xmlns="http://schemas.openxmlformats.org/package/2006/relationships"><Relationship Id="rId3" Type="http://schemas.openxmlformats.org/officeDocument/2006/relationships/image" Target="../media/image25.jpeg"/><Relationship Id="rId2" Type="http://schemas.openxmlformats.org/officeDocument/2006/relationships/hyperlink" Target="#Navigation"/><Relationship Id="rId1" Type="http://schemas.openxmlformats.org/officeDocument/2006/relationships/image" Target="../media/image13.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4.png"/></Relationships>
</file>

<file path=xl/drawings/_rels/drawing13.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5.png"/></Relationships>
</file>

<file path=xl/drawings/_rels/drawing14.xml.rels><?xml version="1.0" encoding="UTF-8" standalone="yes"?>
<Relationships xmlns="http://schemas.openxmlformats.org/package/2006/relationships"><Relationship Id="rId3" Type="http://schemas.openxmlformats.org/officeDocument/2006/relationships/image" Target="../media/image26.jpeg"/><Relationship Id="rId2" Type="http://schemas.openxmlformats.org/officeDocument/2006/relationships/hyperlink" Target="#Navigation"/><Relationship Id="rId1" Type="http://schemas.openxmlformats.org/officeDocument/2006/relationships/image" Target="../media/image16.png"/></Relationships>
</file>

<file path=xl/drawings/_rels/drawing15.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7.png"/></Relationships>
</file>

<file path=xl/drawings/_rels/drawing16.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8.png"/></Relationships>
</file>

<file path=xl/drawings/_rels/drawing17.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9.png"/></Relationships>
</file>

<file path=xl/drawings/_rels/drawing18.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20.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4.jpeg"/><Relationship Id="rId1" Type="http://schemas.openxmlformats.org/officeDocument/2006/relationships/hyperlink" Target="#Navigation!A1"/></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13" Type="http://schemas.openxmlformats.org/officeDocument/2006/relationships/image" Target="../media/image18.png"/><Relationship Id="rId18" Type="http://schemas.openxmlformats.org/officeDocument/2006/relationships/image" Target="../media/image23.jpeg"/><Relationship Id="rId3" Type="http://schemas.openxmlformats.org/officeDocument/2006/relationships/image" Target="../media/image8.png"/><Relationship Id="rId7" Type="http://schemas.openxmlformats.org/officeDocument/2006/relationships/image" Target="../media/image12.png"/><Relationship Id="rId12" Type="http://schemas.openxmlformats.org/officeDocument/2006/relationships/image" Target="../media/image17.png"/><Relationship Id="rId17" Type="http://schemas.openxmlformats.org/officeDocument/2006/relationships/image" Target="../media/image22.png"/><Relationship Id="rId2" Type="http://schemas.openxmlformats.org/officeDocument/2006/relationships/image" Target="../media/image7.png"/><Relationship Id="rId16" Type="http://schemas.openxmlformats.org/officeDocument/2006/relationships/image" Target="../media/image21.png"/><Relationship Id="rId1" Type="http://schemas.openxmlformats.org/officeDocument/2006/relationships/image" Target="../media/image6.png"/><Relationship Id="rId6" Type="http://schemas.openxmlformats.org/officeDocument/2006/relationships/image" Target="../media/image11.png"/><Relationship Id="rId11" Type="http://schemas.openxmlformats.org/officeDocument/2006/relationships/image" Target="../media/image16.png"/><Relationship Id="rId5" Type="http://schemas.openxmlformats.org/officeDocument/2006/relationships/image" Target="../media/image10.png"/><Relationship Id="rId15" Type="http://schemas.openxmlformats.org/officeDocument/2006/relationships/image" Target="../media/image20.png"/><Relationship Id="rId10" Type="http://schemas.openxmlformats.org/officeDocument/2006/relationships/image" Target="../media/image15.png"/><Relationship Id="rId4" Type="http://schemas.openxmlformats.org/officeDocument/2006/relationships/image" Target="../media/image9.png"/><Relationship Id="rId9" Type="http://schemas.openxmlformats.org/officeDocument/2006/relationships/image" Target="../media/image14.png"/><Relationship Id="rId14" Type="http://schemas.openxmlformats.org/officeDocument/2006/relationships/image" Target="../media/image19.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4.jpeg"/><Relationship Id="rId1" Type="http://schemas.openxmlformats.org/officeDocument/2006/relationships/hyperlink" Target="#Navigation!A1"/></Relationships>
</file>

<file path=xl/drawings/_rels/drawing21.xml.rels><?xml version="1.0" encoding="UTF-8" standalone="yes"?>
<Relationships xmlns="http://schemas.openxmlformats.org/package/2006/relationships"><Relationship Id="rId1" Type="http://schemas.openxmlformats.org/officeDocument/2006/relationships/hyperlink" Target="#Navigation"/></Relationships>
</file>

<file path=xl/drawings/_rels/drawing3.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2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3" Type="http://schemas.openxmlformats.org/officeDocument/2006/relationships/image" Target="../media/image25.jpeg"/><Relationship Id="rId2" Type="http://schemas.openxmlformats.org/officeDocument/2006/relationships/hyperlink" Target="#Navigation"/><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3" Type="http://schemas.openxmlformats.org/officeDocument/2006/relationships/image" Target="../media/image24.jpeg"/><Relationship Id="rId2" Type="http://schemas.openxmlformats.org/officeDocument/2006/relationships/hyperlink" Target="#Navigation"/><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absolute">
    <xdr:from>
      <xdr:col>15</xdr:col>
      <xdr:colOff>206075</xdr:colOff>
      <xdr:row>1</xdr:row>
      <xdr:rowOff>19334</xdr:rowOff>
    </xdr:from>
    <xdr:to>
      <xdr:col>16</xdr:col>
      <xdr:colOff>442795</xdr:colOff>
      <xdr:row>2</xdr:row>
      <xdr:rowOff>415118</xdr:rowOff>
    </xdr:to>
    <xdr:pic>
      <xdr:nvPicPr>
        <xdr:cNvPr id="128104" name="Image 1">
          <a:extLst>
            <a:ext uri="{FF2B5EF4-FFF2-40B4-BE49-F238E27FC236}">
              <a16:creationId xmlns:a16="http://schemas.microsoft.com/office/drawing/2014/main" id="{89F2A065-0859-3A42-8CBC-65590AAA172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71075" y="218364"/>
          <a:ext cx="1023362" cy="9758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15</xdr:col>
      <xdr:colOff>673100</xdr:colOff>
      <xdr:row>15</xdr:row>
      <xdr:rowOff>114300</xdr:rowOff>
    </xdr:from>
    <xdr:to>
      <xdr:col>16</xdr:col>
      <xdr:colOff>736600</xdr:colOff>
      <xdr:row>15</xdr:row>
      <xdr:rowOff>469900</xdr:rowOff>
    </xdr:to>
    <xdr:pic>
      <xdr:nvPicPr>
        <xdr:cNvPr id="128105" name="Image 2">
          <a:extLst>
            <a:ext uri="{FF2B5EF4-FFF2-40B4-BE49-F238E27FC236}">
              <a16:creationId xmlns:a16="http://schemas.microsoft.com/office/drawing/2014/main" id="{E1C3EDE9-0241-8746-A5EF-955A8509C9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38100" y="8280400"/>
          <a:ext cx="850900" cy="35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567708</xdr:colOff>
      <xdr:row>4</xdr:row>
      <xdr:rowOff>12700</xdr:rowOff>
    </xdr:from>
    <xdr:to>
      <xdr:col>12</xdr:col>
      <xdr:colOff>447910</xdr:colOff>
      <xdr:row>5</xdr:row>
      <xdr:rowOff>165099</xdr:rowOff>
    </xdr:to>
    <xdr:pic>
      <xdr:nvPicPr>
        <xdr:cNvPr id="128108" name="Image 2">
          <a:extLst>
            <a:ext uri="{FF2B5EF4-FFF2-40B4-BE49-F238E27FC236}">
              <a16:creationId xmlns:a16="http://schemas.microsoft.com/office/drawing/2014/main" id="{D71E782D-04EF-0A47-93F7-922129A87C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65102" y="1921548"/>
          <a:ext cx="834626" cy="352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448670</xdr:colOff>
      <xdr:row>2</xdr:row>
      <xdr:rowOff>37913</xdr:rowOff>
    </xdr:from>
    <xdr:to>
      <xdr:col>21</xdr:col>
      <xdr:colOff>327442</xdr:colOff>
      <xdr:row>3</xdr:row>
      <xdr:rowOff>596265</xdr:rowOff>
    </xdr:to>
    <xdr:sp macro="" textlink="">
      <xdr:nvSpPr>
        <xdr:cNvPr id="28" name="Flèche : droite 27">
          <a:hlinkClick xmlns:r="http://schemas.openxmlformats.org/officeDocument/2006/relationships" r:id="rId3"/>
          <a:extLst>
            <a:ext uri="{FF2B5EF4-FFF2-40B4-BE49-F238E27FC236}">
              <a16:creationId xmlns:a16="http://schemas.microsoft.com/office/drawing/2014/main" id="{FAB8D5BE-0EBB-4B2F-9279-76B8FCAEC3C4}"/>
            </a:ext>
          </a:extLst>
        </xdr:cNvPr>
        <xdr:cNvSpPr/>
      </xdr:nvSpPr>
      <xdr:spPr bwMode="auto">
        <a:xfrm>
          <a:off x="14870373" y="435973"/>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0</xdr:col>
      <xdr:colOff>37909</xdr:colOff>
      <xdr:row>1</xdr:row>
      <xdr:rowOff>28434</xdr:rowOff>
    </xdr:from>
    <xdr:to>
      <xdr:col>2</xdr:col>
      <xdr:colOff>691088</xdr:colOff>
      <xdr:row>2</xdr:row>
      <xdr:rowOff>320344</xdr:rowOff>
    </xdr:to>
    <xdr:pic>
      <xdr:nvPicPr>
        <xdr:cNvPr id="3" name="Image 2">
          <a:extLst>
            <a:ext uri="{FF2B5EF4-FFF2-40B4-BE49-F238E27FC236}">
              <a16:creationId xmlns:a16="http://schemas.microsoft.com/office/drawing/2014/main" id="{BDE6DB9A-F5C9-4BF0-995B-E900397C41D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7909" y="221777"/>
          <a:ext cx="2222672" cy="860567"/>
        </a:xfrm>
        <a:prstGeom prst="rect">
          <a:avLst/>
        </a:prstGeom>
      </xdr:spPr>
    </xdr:pic>
    <xdr:clientData/>
  </xdr:twoCellAnchor>
  <xdr:twoCellAnchor editAs="oneCell">
    <xdr:from>
      <xdr:col>3</xdr:col>
      <xdr:colOff>539466</xdr:colOff>
      <xdr:row>19</xdr:row>
      <xdr:rowOff>161120</xdr:rowOff>
    </xdr:from>
    <xdr:to>
      <xdr:col>13</xdr:col>
      <xdr:colOff>173251</xdr:colOff>
      <xdr:row>33</xdr:row>
      <xdr:rowOff>121930</xdr:rowOff>
    </xdr:to>
    <xdr:pic>
      <xdr:nvPicPr>
        <xdr:cNvPr id="33" name="Image 32">
          <a:extLst>
            <a:ext uri="{FF2B5EF4-FFF2-40B4-BE49-F238E27FC236}">
              <a16:creationId xmlns:a16="http://schemas.microsoft.com/office/drawing/2014/main" id="{4A6E5346-127F-446A-A8FE-6CAA25DB1DD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bwMode="auto">
        <a:xfrm>
          <a:off x="2836839" y="9851030"/>
          <a:ext cx="7651845" cy="2667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37910</xdr:colOff>
      <xdr:row>1</xdr:row>
      <xdr:rowOff>75821</xdr:rowOff>
    </xdr:from>
    <xdr:to>
      <xdr:col>17</xdr:col>
      <xdr:colOff>741427</xdr:colOff>
      <xdr:row>2</xdr:row>
      <xdr:rowOff>377209</xdr:rowOff>
    </xdr:to>
    <xdr:pic>
      <xdr:nvPicPr>
        <xdr:cNvPr id="35" name="Image 34">
          <a:extLst>
            <a:ext uri="{FF2B5EF4-FFF2-40B4-BE49-F238E27FC236}">
              <a16:creationId xmlns:a16="http://schemas.microsoft.com/office/drawing/2014/main" id="{A02205BE-317F-4016-8B83-EE0DBB880AB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3676194" y="274851"/>
          <a:ext cx="703517" cy="8814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3</xdr:col>
      <xdr:colOff>50800</xdr:colOff>
      <xdr:row>1</xdr:row>
      <xdr:rowOff>88900</xdr:rowOff>
    </xdr:from>
    <xdr:to>
      <xdr:col>3</xdr:col>
      <xdr:colOff>1003300</xdr:colOff>
      <xdr:row>2</xdr:row>
      <xdr:rowOff>63500</xdr:rowOff>
    </xdr:to>
    <xdr:pic>
      <xdr:nvPicPr>
        <xdr:cNvPr id="28265" name="Image 11">
          <a:extLst>
            <a:ext uri="{FF2B5EF4-FFF2-40B4-BE49-F238E27FC236}">
              <a16:creationId xmlns:a16="http://schemas.microsoft.com/office/drawing/2014/main" id="{9FF5BB78-BEF1-1140-BBF2-7464DE85C0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279400"/>
          <a:ext cx="952500" cy="901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2924463</xdr:colOff>
      <xdr:row>1</xdr:row>
      <xdr:rowOff>757382</xdr:rowOff>
    </xdr:to>
    <xdr:sp macro="" textlink="">
      <xdr:nvSpPr>
        <xdr:cNvPr id="5" name="Flèche : droite 4">
          <a:hlinkClick xmlns:r="http://schemas.openxmlformats.org/officeDocument/2006/relationships" r:id="rId2"/>
          <a:extLst>
            <a:ext uri="{FF2B5EF4-FFF2-40B4-BE49-F238E27FC236}">
              <a16:creationId xmlns:a16="http://schemas.microsoft.com/office/drawing/2014/main" id="{F518F30A-0A8D-4BEE-9D2E-BA80782F0817}"/>
            </a:ext>
          </a:extLst>
        </xdr:cNvPr>
        <xdr:cNvSpPr/>
      </xdr:nvSpPr>
      <xdr:spPr bwMode="auto">
        <a:xfrm>
          <a:off x="203835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11</xdr:col>
      <xdr:colOff>241300</xdr:colOff>
      <xdr:row>1</xdr:row>
      <xdr:rowOff>63500</xdr:rowOff>
    </xdr:from>
    <xdr:to>
      <xdr:col>11</xdr:col>
      <xdr:colOff>944817</xdr:colOff>
      <xdr:row>2</xdr:row>
      <xdr:rowOff>5118</xdr:rowOff>
    </xdr:to>
    <xdr:pic>
      <xdr:nvPicPr>
        <xdr:cNvPr id="4" name="Image 3">
          <a:extLst>
            <a:ext uri="{FF2B5EF4-FFF2-40B4-BE49-F238E27FC236}">
              <a16:creationId xmlns:a16="http://schemas.microsoft.com/office/drawing/2014/main" id="{8874EEE6-ECE4-4404-A1CB-207022D7595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736300" y="266700"/>
          <a:ext cx="703517" cy="88141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3</xdr:col>
      <xdr:colOff>25400</xdr:colOff>
      <xdr:row>1</xdr:row>
      <xdr:rowOff>50800</xdr:rowOff>
    </xdr:from>
    <xdr:to>
      <xdr:col>3</xdr:col>
      <xdr:colOff>977900</xdr:colOff>
      <xdr:row>2</xdr:row>
      <xdr:rowOff>12700</xdr:rowOff>
    </xdr:to>
    <xdr:pic>
      <xdr:nvPicPr>
        <xdr:cNvPr id="29451" name="Image 12">
          <a:extLst>
            <a:ext uri="{FF2B5EF4-FFF2-40B4-BE49-F238E27FC236}">
              <a16:creationId xmlns:a16="http://schemas.microsoft.com/office/drawing/2014/main" id="{27601E67-B981-F344-B984-CF6B7C1AA0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241300"/>
          <a:ext cx="9525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660400</xdr:colOff>
      <xdr:row>1</xdr:row>
      <xdr:rowOff>0</xdr:rowOff>
    </xdr:from>
    <xdr:to>
      <xdr:col>10</xdr:col>
      <xdr:colOff>2911763</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A005E242-B422-42E1-BE78-5BCA44A01BC4}"/>
            </a:ext>
          </a:extLst>
        </xdr:cNvPr>
        <xdr:cNvSpPr/>
      </xdr:nvSpPr>
      <xdr:spPr bwMode="auto">
        <a:xfrm>
          <a:off x="201930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11</xdr:col>
      <xdr:colOff>520700</xdr:colOff>
      <xdr:row>1</xdr:row>
      <xdr:rowOff>127000</xdr:rowOff>
    </xdr:from>
    <xdr:to>
      <xdr:col>11</xdr:col>
      <xdr:colOff>1224217</xdr:colOff>
      <xdr:row>2</xdr:row>
      <xdr:rowOff>68618</xdr:rowOff>
    </xdr:to>
    <xdr:pic>
      <xdr:nvPicPr>
        <xdr:cNvPr id="5" name="Image 4">
          <a:extLst>
            <a:ext uri="{FF2B5EF4-FFF2-40B4-BE49-F238E27FC236}">
              <a16:creationId xmlns:a16="http://schemas.microsoft.com/office/drawing/2014/main" id="{70F38EF2-6762-406D-84FC-19D4A20115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612600" y="330200"/>
          <a:ext cx="703517" cy="88141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1</xdr:col>
      <xdr:colOff>0</xdr:colOff>
      <xdr:row>1</xdr:row>
      <xdr:rowOff>50800</xdr:rowOff>
    </xdr:from>
    <xdr:to>
      <xdr:col>3</xdr:col>
      <xdr:colOff>939800</xdr:colOff>
      <xdr:row>2</xdr:row>
      <xdr:rowOff>12700</xdr:rowOff>
    </xdr:to>
    <xdr:pic>
      <xdr:nvPicPr>
        <xdr:cNvPr id="30636" name="Image 13">
          <a:extLst>
            <a:ext uri="{FF2B5EF4-FFF2-40B4-BE49-F238E27FC236}">
              <a16:creationId xmlns:a16="http://schemas.microsoft.com/office/drawing/2014/main" id="{31D94406-67F6-3D45-A884-5B425FCC7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241300"/>
          <a:ext cx="9525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685800</xdr:colOff>
      <xdr:row>1</xdr:row>
      <xdr:rowOff>0</xdr:rowOff>
    </xdr:from>
    <xdr:to>
      <xdr:col>10</xdr:col>
      <xdr:colOff>2924515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96F004BB-D8FE-4F9F-A3CE-2EA1D12150FC}"/>
            </a:ext>
          </a:extLst>
        </xdr:cNvPr>
        <xdr:cNvSpPr/>
      </xdr:nvSpPr>
      <xdr:spPr bwMode="auto">
        <a:xfrm>
          <a:off x="202819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3340100</xdr:colOff>
      <xdr:row>0</xdr:row>
      <xdr:rowOff>165100</xdr:rowOff>
    </xdr:from>
    <xdr:to>
      <xdr:col>11</xdr:col>
      <xdr:colOff>500317</xdr:colOff>
      <xdr:row>1</xdr:row>
      <xdr:rowOff>843318</xdr:rowOff>
    </xdr:to>
    <xdr:pic>
      <xdr:nvPicPr>
        <xdr:cNvPr id="5" name="Image 4">
          <a:extLst>
            <a:ext uri="{FF2B5EF4-FFF2-40B4-BE49-F238E27FC236}">
              <a16:creationId xmlns:a16="http://schemas.microsoft.com/office/drawing/2014/main" id="{A8B4BB9F-CBE2-4857-9DCF-D119845EA66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10800" y="165100"/>
          <a:ext cx="703517" cy="88141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342900</xdr:colOff>
      <xdr:row>1</xdr:row>
      <xdr:rowOff>63500</xdr:rowOff>
    </xdr:from>
    <xdr:to>
      <xdr:col>3</xdr:col>
      <xdr:colOff>901700</xdr:colOff>
      <xdr:row>2</xdr:row>
      <xdr:rowOff>25400</xdr:rowOff>
    </xdr:to>
    <xdr:pic>
      <xdr:nvPicPr>
        <xdr:cNvPr id="126031" name="Image 14">
          <a:extLst>
            <a:ext uri="{FF2B5EF4-FFF2-40B4-BE49-F238E27FC236}">
              <a16:creationId xmlns:a16="http://schemas.microsoft.com/office/drawing/2014/main" id="{C3E3BFD4-ACE9-074F-B7F8-B0936B1E8E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54000"/>
          <a:ext cx="9525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2911815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142EEB60-8269-4B2C-86FF-799C0189E6F2}"/>
            </a:ext>
          </a:extLst>
        </xdr:cNvPr>
        <xdr:cNvSpPr/>
      </xdr:nvSpPr>
      <xdr:spPr bwMode="auto">
        <a:xfrm>
          <a:off x="204216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3225800</xdr:colOff>
      <xdr:row>1</xdr:row>
      <xdr:rowOff>12700</xdr:rowOff>
    </xdr:from>
    <xdr:to>
      <xdr:col>11</xdr:col>
      <xdr:colOff>386017</xdr:colOff>
      <xdr:row>1</xdr:row>
      <xdr:rowOff>894118</xdr:rowOff>
    </xdr:to>
    <xdr:pic>
      <xdr:nvPicPr>
        <xdr:cNvPr id="5" name="Image 4">
          <a:extLst>
            <a:ext uri="{FF2B5EF4-FFF2-40B4-BE49-F238E27FC236}">
              <a16:creationId xmlns:a16="http://schemas.microsoft.com/office/drawing/2014/main" id="{E0ED2E2A-72FB-4E4C-B663-A9FA0D82BDB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48900" y="215900"/>
          <a:ext cx="703517" cy="88141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330200</xdr:colOff>
      <xdr:row>1</xdr:row>
      <xdr:rowOff>12700</xdr:rowOff>
    </xdr:from>
    <xdr:to>
      <xdr:col>3</xdr:col>
      <xdr:colOff>889000</xdr:colOff>
      <xdr:row>1</xdr:row>
      <xdr:rowOff>914400</xdr:rowOff>
    </xdr:to>
    <xdr:pic>
      <xdr:nvPicPr>
        <xdr:cNvPr id="124068" name="Image 15">
          <a:extLst>
            <a:ext uri="{FF2B5EF4-FFF2-40B4-BE49-F238E27FC236}">
              <a16:creationId xmlns:a16="http://schemas.microsoft.com/office/drawing/2014/main" id="{2C5E244A-D935-D041-9771-BF59A3B2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200" y="203200"/>
          <a:ext cx="952500" cy="901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2911815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A3C90B65-0C5C-4275-992D-9E1F4175A5EF}"/>
            </a:ext>
          </a:extLst>
        </xdr:cNvPr>
        <xdr:cNvSpPr/>
      </xdr:nvSpPr>
      <xdr:spPr bwMode="auto">
        <a:xfrm>
          <a:off x="204216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3162300</xdr:colOff>
      <xdr:row>0</xdr:row>
      <xdr:rowOff>190500</xdr:rowOff>
    </xdr:from>
    <xdr:to>
      <xdr:col>11</xdr:col>
      <xdr:colOff>322517</xdr:colOff>
      <xdr:row>1</xdr:row>
      <xdr:rowOff>868718</xdr:rowOff>
    </xdr:to>
    <xdr:pic>
      <xdr:nvPicPr>
        <xdr:cNvPr id="5" name="Image 4">
          <a:extLst>
            <a:ext uri="{FF2B5EF4-FFF2-40B4-BE49-F238E27FC236}">
              <a16:creationId xmlns:a16="http://schemas.microsoft.com/office/drawing/2014/main" id="{FE5E0C08-DC70-41E0-ABB4-676AE28B86C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72700" y="190500"/>
          <a:ext cx="703517" cy="8814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368300</xdr:colOff>
      <xdr:row>1</xdr:row>
      <xdr:rowOff>0</xdr:rowOff>
    </xdr:from>
    <xdr:to>
      <xdr:col>3</xdr:col>
      <xdr:colOff>914400</xdr:colOff>
      <xdr:row>1</xdr:row>
      <xdr:rowOff>876300</xdr:rowOff>
    </xdr:to>
    <xdr:pic>
      <xdr:nvPicPr>
        <xdr:cNvPr id="34250" name="Image 16">
          <a:extLst>
            <a:ext uri="{FF2B5EF4-FFF2-40B4-BE49-F238E27FC236}">
              <a16:creationId xmlns:a16="http://schemas.microsoft.com/office/drawing/2014/main" id="{3044F977-3FA9-8149-99A1-85E0FB54A2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190500"/>
          <a:ext cx="939800" cy="876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2911815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8F1BBEA1-FF31-4A46-B47F-4C9EBD979B54}"/>
            </a:ext>
          </a:extLst>
        </xdr:cNvPr>
        <xdr:cNvSpPr/>
      </xdr:nvSpPr>
      <xdr:spPr bwMode="auto">
        <a:xfrm>
          <a:off x="204089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3352800</xdr:colOff>
      <xdr:row>1</xdr:row>
      <xdr:rowOff>25400</xdr:rowOff>
    </xdr:from>
    <xdr:to>
      <xdr:col>11</xdr:col>
      <xdr:colOff>513017</xdr:colOff>
      <xdr:row>1</xdr:row>
      <xdr:rowOff>906818</xdr:rowOff>
    </xdr:to>
    <xdr:pic>
      <xdr:nvPicPr>
        <xdr:cNvPr id="5" name="Image 4">
          <a:extLst>
            <a:ext uri="{FF2B5EF4-FFF2-40B4-BE49-F238E27FC236}">
              <a16:creationId xmlns:a16="http://schemas.microsoft.com/office/drawing/2014/main" id="{D64F2A7D-C38B-41AE-988D-DB0264E0535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063200" y="228600"/>
          <a:ext cx="703517" cy="88141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1</xdr:col>
      <xdr:colOff>0</xdr:colOff>
      <xdr:row>1</xdr:row>
      <xdr:rowOff>63500</xdr:rowOff>
    </xdr:from>
    <xdr:to>
      <xdr:col>3</xdr:col>
      <xdr:colOff>965200</xdr:colOff>
      <xdr:row>2</xdr:row>
      <xdr:rowOff>12700</xdr:rowOff>
    </xdr:to>
    <xdr:pic>
      <xdr:nvPicPr>
        <xdr:cNvPr id="35423" name="Image 17">
          <a:extLst>
            <a:ext uri="{FF2B5EF4-FFF2-40B4-BE49-F238E27FC236}">
              <a16:creationId xmlns:a16="http://schemas.microsoft.com/office/drawing/2014/main" id="{2365C61D-1982-F740-BAEE-D57F0C4B61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400" y="254000"/>
          <a:ext cx="952500" cy="876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660400</xdr:colOff>
      <xdr:row>1</xdr:row>
      <xdr:rowOff>0</xdr:rowOff>
    </xdr:from>
    <xdr:to>
      <xdr:col>10</xdr:col>
      <xdr:colOff>2899115</xdr:colOff>
      <xdr:row>1</xdr:row>
      <xdr:rowOff>757382</xdr:rowOff>
    </xdr:to>
    <xdr:sp macro="" textlink="">
      <xdr:nvSpPr>
        <xdr:cNvPr id="5" name="Flèche : droite 4">
          <a:hlinkClick xmlns:r="http://schemas.openxmlformats.org/officeDocument/2006/relationships" r:id="rId2"/>
          <a:extLst>
            <a:ext uri="{FF2B5EF4-FFF2-40B4-BE49-F238E27FC236}">
              <a16:creationId xmlns:a16="http://schemas.microsoft.com/office/drawing/2014/main" id="{A186F840-28B6-4EEF-9AFB-89E04C5621B2}"/>
            </a:ext>
          </a:extLst>
        </xdr:cNvPr>
        <xdr:cNvSpPr/>
      </xdr:nvSpPr>
      <xdr:spPr bwMode="auto">
        <a:xfrm>
          <a:off x="202692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3213100</xdr:colOff>
      <xdr:row>1</xdr:row>
      <xdr:rowOff>12700</xdr:rowOff>
    </xdr:from>
    <xdr:to>
      <xdr:col>11</xdr:col>
      <xdr:colOff>373317</xdr:colOff>
      <xdr:row>1</xdr:row>
      <xdr:rowOff>894118</xdr:rowOff>
    </xdr:to>
    <xdr:pic>
      <xdr:nvPicPr>
        <xdr:cNvPr id="4" name="Image 3">
          <a:extLst>
            <a:ext uri="{FF2B5EF4-FFF2-40B4-BE49-F238E27FC236}">
              <a16:creationId xmlns:a16="http://schemas.microsoft.com/office/drawing/2014/main" id="{88110741-B178-47AE-83E8-E8D8F97FEF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796500" y="215900"/>
          <a:ext cx="703517" cy="88141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330200</xdr:colOff>
      <xdr:row>1</xdr:row>
      <xdr:rowOff>88900</xdr:rowOff>
    </xdr:from>
    <xdr:to>
      <xdr:col>3</xdr:col>
      <xdr:colOff>891309</xdr:colOff>
      <xdr:row>2</xdr:row>
      <xdr:rowOff>38100</xdr:rowOff>
    </xdr:to>
    <xdr:pic>
      <xdr:nvPicPr>
        <xdr:cNvPr id="36443" name="Image 18">
          <a:extLst>
            <a:ext uri="{FF2B5EF4-FFF2-40B4-BE49-F238E27FC236}">
              <a16:creationId xmlns:a16="http://schemas.microsoft.com/office/drawing/2014/main" id="{B402B650-3606-8B41-BF3B-42E1FAE046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200" y="279400"/>
          <a:ext cx="952500" cy="876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660400</xdr:colOff>
      <xdr:row>1</xdr:row>
      <xdr:rowOff>0</xdr:rowOff>
    </xdr:from>
    <xdr:to>
      <xdr:col>10</xdr:col>
      <xdr:colOff>2899115</xdr:colOff>
      <xdr:row>1</xdr:row>
      <xdr:rowOff>757382</xdr:rowOff>
    </xdr:to>
    <xdr:sp macro="" textlink="">
      <xdr:nvSpPr>
        <xdr:cNvPr id="5" name="Flèche : droite 4">
          <a:hlinkClick xmlns:r="http://schemas.openxmlformats.org/officeDocument/2006/relationships" r:id="rId2"/>
          <a:extLst>
            <a:ext uri="{FF2B5EF4-FFF2-40B4-BE49-F238E27FC236}">
              <a16:creationId xmlns:a16="http://schemas.microsoft.com/office/drawing/2014/main" id="{85D4BBD8-4A00-439D-87D9-884492D14F76}"/>
            </a:ext>
          </a:extLst>
        </xdr:cNvPr>
        <xdr:cNvSpPr/>
      </xdr:nvSpPr>
      <xdr:spPr bwMode="auto">
        <a:xfrm>
          <a:off x="201930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3263900</xdr:colOff>
      <xdr:row>1</xdr:row>
      <xdr:rowOff>12700</xdr:rowOff>
    </xdr:from>
    <xdr:to>
      <xdr:col>11</xdr:col>
      <xdr:colOff>424117</xdr:colOff>
      <xdr:row>1</xdr:row>
      <xdr:rowOff>894118</xdr:rowOff>
    </xdr:to>
    <xdr:pic>
      <xdr:nvPicPr>
        <xdr:cNvPr id="4" name="Image 3">
          <a:extLst>
            <a:ext uri="{FF2B5EF4-FFF2-40B4-BE49-F238E27FC236}">
              <a16:creationId xmlns:a16="http://schemas.microsoft.com/office/drawing/2014/main" id="{8232DA9E-6E82-46BB-8388-A0B329D694B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771100" y="215900"/>
          <a:ext cx="703517" cy="88141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0</xdr:col>
      <xdr:colOff>368300</xdr:colOff>
      <xdr:row>1</xdr:row>
      <xdr:rowOff>63500</xdr:rowOff>
    </xdr:from>
    <xdr:to>
      <xdr:col>3</xdr:col>
      <xdr:colOff>914400</xdr:colOff>
      <xdr:row>2</xdr:row>
      <xdr:rowOff>25400</xdr:rowOff>
    </xdr:to>
    <xdr:pic>
      <xdr:nvPicPr>
        <xdr:cNvPr id="37467" name="Image 19">
          <a:extLst>
            <a:ext uri="{FF2B5EF4-FFF2-40B4-BE49-F238E27FC236}">
              <a16:creationId xmlns:a16="http://schemas.microsoft.com/office/drawing/2014/main" id="{09000FBC-6C5B-054E-A845-D4A1228C1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54000"/>
          <a:ext cx="9398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674254</xdr:colOff>
      <xdr:row>1</xdr:row>
      <xdr:rowOff>50800</xdr:rowOff>
    </xdr:from>
    <xdr:to>
      <xdr:col>10</xdr:col>
      <xdr:colOff>2912969</xdr:colOff>
      <xdr:row>1</xdr:row>
      <xdr:rowOff>808182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E827E049-507F-4C55-A3ED-F7E34A10870B}"/>
            </a:ext>
          </a:extLst>
        </xdr:cNvPr>
        <xdr:cNvSpPr/>
      </xdr:nvSpPr>
      <xdr:spPr bwMode="auto">
        <a:xfrm>
          <a:off x="19978254" y="2540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3365500</xdr:colOff>
      <xdr:row>0</xdr:row>
      <xdr:rowOff>190500</xdr:rowOff>
    </xdr:from>
    <xdr:to>
      <xdr:col>11</xdr:col>
      <xdr:colOff>525717</xdr:colOff>
      <xdr:row>1</xdr:row>
      <xdr:rowOff>868718</xdr:rowOff>
    </xdr:to>
    <xdr:pic>
      <xdr:nvPicPr>
        <xdr:cNvPr id="5" name="Image 4">
          <a:extLst>
            <a:ext uri="{FF2B5EF4-FFF2-40B4-BE49-F238E27FC236}">
              <a16:creationId xmlns:a16="http://schemas.microsoft.com/office/drawing/2014/main" id="{2F0D2957-91FA-4439-BE68-6F8F22B38BC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631400" y="190500"/>
          <a:ext cx="703517" cy="88141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7</xdr:col>
      <xdr:colOff>63500</xdr:colOff>
      <xdr:row>0</xdr:row>
      <xdr:rowOff>-3628</xdr:rowOff>
    </xdr:from>
    <xdr:to>
      <xdr:col>8</xdr:col>
      <xdr:colOff>259284</xdr:colOff>
      <xdr:row>3</xdr:row>
      <xdr:rowOff>176857</xdr:rowOff>
    </xdr:to>
    <xdr:sp macro="" textlink="">
      <xdr:nvSpPr>
        <xdr:cNvPr id="2" name="Flèche : droite 1">
          <a:hlinkClick xmlns:r="http://schemas.openxmlformats.org/officeDocument/2006/relationships" r:id="rId1"/>
          <a:extLst>
            <a:ext uri="{FF2B5EF4-FFF2-40B4-BE49-F238E27FC236}">
              <a16:creationId xmlns:a16="http://schemas.microsoft.com/office/drawing/2014/main" id="{8DADC278-FB06-4087-BDD9-A659CAEA05A4}"/>
            </a:ext>
          </a:extLst>
        </xdr:cNvPr>
        <xdr:cNvSpPr/>
      </xdr:nvSpPr>
      <xdr:spPr bwMode="auto">
        <a:xfrm>
          <a:off x="12148820" y="-3628"/>
          <a:ext cx="2253184" cy="759605"/>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11</xdr:col>
      <xdr:colOff>402166</xdr:colOff>
      <xdr:row>1</xdr:row>
      <xdr:rowOff>10585</xdr:rowOff>
    </xdr:from>
    <xdr:to>
      <xdr:col>12</xdr:col>
      <xdr:colOff>290766</xdr:colOff>
      <xdr:row>5</xdr:row>
      <xdr:rowOff>34753</xdr:rowOff>
    </xdr:to>
    <xdr:pic>
      <xdr:nvPicPr>
        <xdr:cNvPr id="3" name="Image 2">
          <a:extLst>
            <a:ext uri="{FF2B5EF4-FFF2-40B4-BE49-F238E27FC236}">
              <a16:creationId xmlns:a16="http://schemas.microsoft.com/office/drawing/2014/main" id="{61B1B6DE-33FC-4B92-A845-3D8ABD1FE89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400866" y="188385"/>
          <a:ext cx="739500" cy="8687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34120</xdr:colOff>
      <xdr:row>2</xdr:row>
      <xdr:rowOff>338161</xdr:rowOff>
    </xdr:from>
    <xdr:to>
      <xdr:col>2</xdr:col>
      <xdr:colOff>23695</xdr:colOff>
      <xdr:row>19</xdr:row>
      <xdr:rowOff>388961</xdr:rowOff>
    </xdr:to>
    <xdr:grpSp>
      <xdr:nvGrpSpPr>
        <xdr:cNvPr id="127428" name="Groupe 1">
          <a:extLst>
            <a:ext uri="{FF2B5EF4-FFF2-40B4-BE49-F238E27FC236}">
              <a16:creationId xmlns:a16="http://schemas.microsoft.com/office/drawing/2014/main" id="{5719CF23-4D3D-AB4B-9C4F-AB5DC5BE2A22}"/>
            </a:ext>
          </a:extLst>
        </xdr:cNvPr>
        <xdr:cNvGrpSpPr>
          <a:grpSpLocks/>
        </xdr:cNvGrpSpPr>
      </xdr:nvGrpSpPr>
      <xdr:grpSpPr bwMode="auto">
        <a:xfrm>
          <a:off x="295702" y="963683"/>
          <a:ext cx="444500" cy="8205338"/>
          <a:chOff x="0" y="848720"/>
          <a:chExt cx="450850" cy="8037205"/>
        </a:xfrm>
      </xdr:grpSpPr>
      <xdr:pic>
        <xdr:nvPicPr>
          <xdr:cNvPr id="127429" name="Image 4">
            <a:extLst>
              <a:ext uri="{FF2B5EF4-FFF2-40B4-BE49-F238E27FC236}">
                <a16:creationId xmlns:a16="http://schemas.microsoft.com/office/drawing/2014/main" id="{627E2B36-6B7D-AC49-96D9-E84B879288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8720"/>
            <a:ext cx="450850" cy="46146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0" name="Image 5">
            <a:extLst>
              <a:ext uri="{FF2B5EF4-FFF2-40B4-BE49-F238E27FC236}">
                <a16:creationId xmlns:a16="http://schemas.microsoft.com/office/drawing/2014/main" id="{3D06EB6D-ADFB-C549-8C40-2B669ACD1C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10185"/>
            <a:ext cx="450850" cy="48658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1" name="Image 6">
            <a:extLst>
              <a:ext uri="{FF2B5EF4-FFF2-40B4-BE49-F238E27FC236}">
                <a16:creationId xmlns:a16="http://schemas.microsoft.com/office/drawing/2014/main" id="{B5E8D2AF-8342-6B41-B4C5-BFF5D902056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274627"/>
            <a:ext cx="450850" cy="48023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2" name="Image 7">
            <a:extLst>
              <a:ext uri="{FF2B5EF4-FFF2-40B4-BE49-F238E27FC236}">
                <a16:creationId xmlns:a16="http://schemas.microsoft.com/office/drawing/2014/main" id="{39F4697F-4C0C-0E4E-BAB3-EDBC7C7C978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2744527"/>
            <a:ext cx="450850" cy="47786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3" name="Image 8">
            <a:extLst>
              <a:ext uri="{FF2B5EF4-FFF2-40B4-BE49-F238E27FC236}">
                <a16:creationId xmlns:a16="http://schemas.microsoft.com/office/drawing/2014/main" id="{3D1EAE4C-9AD1-044E-A61B-1713B456844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3218407"/>
            <a:ext cx="450850" cy="47388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4" name="Image 10">
            <a:extLst>
              <a:ext uri="{FF2B5EF4-FFF2-40B4-BE49-F238E27FC236}">
                <a16:creationId xmlns:a16="http://schemas.microsoft.com/office/drawing/2014/main" id="{4B807E82-364D-0644-8816-215764C55FD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3696269"/>
            <a:ext cx="4508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5" name="Image 11">
            <a:extLst>
              <a:ext uri="{FF2B5EF4-FFF2-40B4-BE49-F238E27FC236}">
                <a16:creationId xmlns:a16="http://schemas.microsoft.com/office/drawing/2014/main" id="{0070EE76-0EA2-CB4B-B46B-208F0CD9502F}"/>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4147119"/>
            <a:ext cx="450850" cy="50326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6" name="Image 12">
            <a:extLst>
              <a:ext uri="{FF2B5EF4-FFF2-40B4-BE49-F238E27FC236}">
                <a16:creationId xmlns:a16="http://schemas.microsoft.com/office/drawing/2014/main" id="{5EE9CAC4-DA64-3F44-913D-46EBD8380C7D}"/>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4650380"/>
            <a:ext cx="450850" cy="47388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7" name="Image 13">
            <a:extLst>
              <a:ext uri="{FF2B5EF4-FFF2-40B4-BE49-F238E27FC236}">
                <a16:creationId xmlns:a16="http://schemas.microsoft.com/office/drawing/2014/main" id="{146DB41E-5FBD-F142-9AD0-EB3836B5273B}"/>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5117910"/>
            <a:ext cx="450850" cy="48023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8" name="Image 14">
            <a:extLst>
              <a:ext uri="{FF2B5EF4-FFF2-40B4-BE49-F238E27FC236}">
                <a16:creationId xmlns:a16="http://schemas.microsoft.com/office/drawing/2014/main" id="{798B54F2-EADC-AB42-89BA-75FBEBBC4836}"/>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5591791"/>
            <a:ext cx="450850" cy="4699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39" name="Image 15">
            <a:extLst>
              <a:ext uri="{FF2B5EF4-FFF2-40B4-BE49-F238E27FC236}">
                <a16:creationId xmlns:a16="http://schemas.microsoft.com/office/drawing/2014/main" id="{C0F2EE15-DF40-3B48-AF5A-EF998E90236B}"/>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6061691"/>
            <a:ext cx="450850" cy="47786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0" name="Image 16">
            <a:extLst>
              <a:ext uri="{FF2B5EF4-FFF2-40B4-BE49-F238E27FC236}">
                <a16:creationId xmlns:a16="http://schemas.microsoft.com/office/drawing/2014/main" id="{579410F1-B70F-A048-B94B-C4516773FF65}"/>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6522872"/>
            <a:ext cx="450850" cy="48658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1" name="Image 17">
            <a:extLst>
              <a:ext uri="{FF2B5EF4-FFF2-40B4-BE49-F238E27FC236}">
                <a16:creationId xmlns:a16="http://schemas.microsoft.com/office/drawing/2014/main" id="{42211446-CF8F-AE46-8DDD-F92AA92EF837}"/>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0" y="7009452"/>
            <a:ext cx="450850" cy="47388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2" name="Image 18">
            <a:extLst>
              <a:ext uri="{FF2B5EF4-FFF2-40B4-BE49-F238E27FC236}">
                <a16:creationId xmlns:a16="http://schemas.microsoft.com/office/drawing/2014/main" id="{4D720352-30A4-FE4C-91A0-5C9411EF6599}"/>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0" y="7483333"/>
            <a:ext cx="450850" cy="47388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3" name="Image 19">
            <a:extLst>
              <a:ext uri="{FF2B5EF4-FFF2-40B4-BE49-F238E27FC236}">
                <a16:creationId xmlns:a16="http://schemas.microsoft.com/office/drawing/2014/main" id="{6914E153-24F4-3442-B3F0-64AA009BBC5C}"/>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0" y="7944513"/>
            <a:ext cx="450850" cy="47388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4" name="Image 20">
            <a:extLst>
              <a:ext uri="{FF2B5EF4-FFF2-40B4-BE49-F238E27FC236}">
                <a16:creationId xmlns:a16="http://schemas.microsoft.com/office/drawing/2014/main" id="{8011E74D-BB65-BC4A-B784-488444DB06AC}"/>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0" y="8418394"/>
            <a:ext cx="450850" cy="46753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27445" name="Image 3">
            <a:extLst>
              <a:ext uri="{FF2B5EF4-FFF2-40B4-BE49-F238E27FC236}">
                <a16:creationId xmlns:a16="http://schemas.microsoft.com/office/drawing/2014/main" id="{A697C2FE-0AD1-5B45-938C-AC2DDACD0CDA}"/>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0" y="1800746"/>
            <a:ext cx="450850" cy="4699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editAs="oneCell">
    <xdr:from>
      <xdr:col>14</xdr:col>
      <xdr:colOff>920045</xdr:colOff>
      <xdr:row>0</xdr:row>
      <xdr:rowOff>94776</xdr:rowOff>
    </xdr:from>
    <xdr:to>
      <xdr:col>14</xdr:col>
      <xdr:colOff>1623562</xdr:colOff>
      <xdr:row>2</xdr:row>
      <xdr:rowOff>341194</xdr:rowOff>
    </xdr:to>
    <xdr:pic>
      <xdr:nvPicPr>
        <xdr:cNvPr id="20" name="Image 19">
          <a:extLst>
            <a:ext uri="{FF2B5EF4-FFF2-40B4-BE49-F238E27FC236}">
              <a16:creationId xmlns:a16="http://schemas.microsoft.com/office/drawing/2014/main" id="{9468B17E-6228-4E9B-86AA-F068FCA171C9}"/>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13316761" y="94776"/>
          <a:ext cx="703517" cy="88141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7</xdr:col>
      <xdr:colOff>63500</xdr:colOff>
      <xdr:row>0</xdr:row>
      <xdr:rowOff>-3628</xdr:rowOff>
    </xdr:from>
    <xdr:to>
      <xdr:col>8</xdr:col>
      <xdr:colOff>259284</xdr:colOff>
      <xdr:row>3</xdr:row>
      <xdr:rowOff>176857</xdr:rowOff>
    </xdr:to>
    <xdr:sp macro="" textlink="">
      <xdr:nvSpPr>
        <xdr:cNvPr id="2" name="Flèche : droite 1">
          <a:hlinkClick xmlns:r="http://schemas.openxmlformats.org/officeDocument/2006/relationships" r:id="rId1"/>
          <a:extLst>
            <a:ext uri="{FF2B5EF4-FFF2-40B4-BE49-F238E27FC236}">
              <a16:creationId xmlns:a16="http://schemas.microsoft.com/office/drawing/2014/main" id="{17EA0831-F79B-4B98-A89F-AB16A6805817}"/>
            </a:ext>
          </a:extLst>
        </xdr:cNvPr>
        <xdr:cNvSpPr/>
      </xdr:nvSpPr>
      <xdr:spPr bwMode="auto">
        <a:xfrm>
          <a:off x="12148820" y="-3628"/>
          <a:ext cx="2253184" cy="759605"/>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11</xdr:col>
      <xdr:colOff>402166</xdr:colOff>
      <xdr:row>1</xdr:row>
      <xdr:rowOff>10585</xdr:rowOff>
    </xdr:from>
    <xdr:to>
      <xdr:col>12</xdr:col>
      <xdr:colOff>290767</xdr:colOff>
      <xdr:row>4</xdr:row>
      <xdr:rowOff>282403</xdr:rowOff>
    </xdr:to>
    <xdr:pic>
      <xdr:nvPicPr>
        <xdr:cNvPr id="3" name="Image 2">
          <a:extLst>
            <a:ext uri="{FF2B5EF4-FFF2-40B4-BE49-F238E27FC236}">
              <a16:creationId xmlns:a16="http://schemas.microsoft.com/office/drawing/2014/main" id="{7056E5F8-DB17-4E76-B4F9-FFEAD6BFAE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398326" y="185845"/>
          <a:ext cx="742040" cy="86617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6</xdr:col>
      <xdr:colOff>3892549</xdr:colOff>
      <xdr:row>1</xdr:row>
      <xdr:rowOff>55562</xdr:rowOff>
    </xdr:from>
    <xdr:to>
      <xdr:col>6</xdr:col>
      <xdr:colOff>5780076</xdr:colOff>
      <xdr:row>4</xdr:row>
      <xdr:rowOff>84317</xdr:rowOff>
    </xdr:to>
    <xdr:sp macro="" textlink="">
      <xdr:nvSpPr>
        <xdr:cNvPr id="2" name="Flèche : droite 1">
          <a:hlinkClick xmlns:r="http://schemas.openxmlformats.org/officeDocument/2006/relationships" r:id="rId1"/>
          <a:extLst>
            <a:ext uri="{FF2B5EF4-FFF2-40B4-BE49-F238E27FC236}">
              <a16:creationId xmlns:a16="http://schemas.microsoft.com/office/drawing/2014/main" id="{599C35A6-00BE-423B-A95E-C865B9212AC4}"/>
            </a:ext>
          </a:extLst>
        </xdr:cNvPr>
        <xdr:cNvSpPr/>
      </xdr:nvSpPr>
      <xdr:spPr bwMode="auto">
        <a:xfrm>
          <a:off x="11620499" y="254000"/>
          <a:ext cx="1874773" cy="650875"/>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317500</xdr:colOff>
      <xdr:row>1</xdr:row>
      <xdr:rowOff>12700</xdr:rowOff>
    </xdr:from>
    <xdr:to>
      <xdr:col>3</xdr:col>
      <xdr:colOff>876300</xdr:colOff>
      <xdr:row>1</xdr:row>
      <xdr:rowOff>889000</xdr:rowOff>
    </xdr:to>
    <xdr:pic>
      <xdr:nvPicPr>
        <xdr:cNvPr id="3567" name="Image 4">
          <a:extLst>
            <a:ext uri="{FF2B5EF4-FFF2-40B4-BE49-F238E27FC236}">
              <a16:creationId xmlns:a16="http://schemas.microsoft.com/office/drawing/2014/main" id="{F2ABADBC-69BB-1C46-BF6C-7795AA4CE6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0" y="203200"/>
          <a:ext cx="952500" cy="8763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656934</xdr:colOff>
      <xdr:row>1</xdr:row>
      <xdr:rowOff>0</xdr:rowOff>
    </xdr:from>
    <xdr:to>
      <xdr:col>10</xdr:col>
      <xdr:colOff>2908297</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D0C54214-4F47-4757-9889-2EB3B2569995}"/>
            </a:ext>
          </a:extLst>
        </xdr:cNvPr>
        <xdr:cNvSpPr/>
      </xdr:nvSpPr>
      <xdr:spPr bwMode="auto">
        <a:xfrm>
          <a:off x="18530452" y="196273"/>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3530600</xdr:colOff>
      <xdr:row>1</xdr:row>
      <xdr:rowOff>0</xdr:rowOff>
    </xdr:from>
    <xdr:to>
      <xdr:col>11</xdr:col>
      <xdr:colOff>690817</xdr:colOff>
      <xdr:row>1</xdr:row>
      <xdr:rowOff>881418</xdr:rowOff>
    </xdr:to>
    <xdr:pic>
      <xdr:nvPicPr>
        <xdr:cNvPr id="5" name="Image 4">
          <a:extLst>
            <a:ext uri="{FF2B5EF4-FFF2-40B4-BE49-F238E27FC236}">
              <a16:creationId xmlns:a16="http://schemas.microsoft.com/office/drawing/2014/main" id="{10DB21F0-556E-43E6-B83A-B571F3083AD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52000" y="203200"/>
          <a:ext cx="703517" cy="8814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3</xdr:col>
      <xdr:colOff>25400</xdr:colOff>
      <xdr:row>1</xdr:row>
      <xdr:rowOff>76200</xdr:rowOff>
    </xdr:from>
    <xdr:to>
      <xdr:col>3</xdr:col>
      <xdr:colOff>965200</xdr:colOff>
      <xdr:row>2</xdr:row>
      <xdr:rowOff>12700</xdr:rowOff>
    </xdr:to>
    <xdr:pic>
      <xdr:nvPicPr>
        <xdr:cNvPr id="21130" name="Image 5">
          <a:extLst>
            <a:ext uri="{FF2B5EF4-FFF2-40B4-BE49-F238E27FC236}">
              <a16:creationId xmlns:a16="http://schemas.microsoft.com/office/drawing/2014/main" id="{E7561386-9C95-6C49-A010-7372E5A51D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266700"/>
          <a:ext cx="939800" cy="863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2911815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C5F79248-8050-4EC9-BEE1-DA2C122FB4E9}"/>
            </a:ext>
          </a:extLst>
        </xdr:cNvPr>
        <xdr:cNvSpPr/>
      </xdr:nvSpPr>
      <xdr:spPr bwMode="auto">
        <a:xfrm>
          <a:off x="195834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3479800</xdr:colOff>
      <xdr:row>1</xdr:row>
      <xdr:rowOff>0</xdr:rowOff>
    </xdr:from>
    <xdr:to>
      <xdr:col>11</xdr:col>
      <xdr:colOff>640017</xdr:colOff>
      <xdr:row>1</xdr:row>
      <xdr:rowOff>881418</xdr:rowOff>
    </xdr:to>
    <xdr:pic>
      <xdr:nvPicPr>
        <xdr:cNvPr id="5" name="Image 4">
          <a:extLst>
            <a:ext uri="{FF2B5EF4-FFF2-40B4-BE49-F238E27FC236}">
              <a16:creationId xmlns:a16="http://schemas.microsoft.com/office/drawing/2014/main" id="{ADD9907F-798B-43C2-9E69-8BE34B0B6EA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52000" y="203200"/>
          <a:ext cx="703517" cy="8814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3</xdr:col>
      <xdr:colOff>50800</xdr:colOff>
      <xdr:row>0</xdr:row>
      <xdr:rowOff>177800</xdr:rowOff>
    </xdr:from>
    <xdr:to>
      <xdr:col>3</xdr:col>
      <xdr:colOff>977900</xdr:colOff>
      <xdr:row>1</xdr:row>
      <xdr:rowOff>863600</xdr:rowOff>
    </xdr:to>
    <xdr:pic>
      <xdr:nvPicPr>
        <xdr:cNvPr id="21980" name="Image 3">
          <a:extLst>
            <a:ext uri="{FF2B5EF4-FFF2-40B4-BE49-F238E27FC236}">
              <a16:creationId xmlns:a16="http://schemas.microsoft.com/office/drawing/2014/main" id="{01E9615E-5F5F-7040-94A3-DCE79EC603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77800"/>
          <a:ext cx="927100" cy="876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647700</xdr:colOff>
      <xdr:row>1</xdr:row>
      <xdr:rowOff>0</xdr:rowOff>
    </xdr:from>
    <xdr:to>
      <xdr:col>10</xdr:col>
      <xdr:colOff>2886415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F40AF287-4ECE-493D-BA57-07EC7D36C4D3}"/>
            </a:ext>
          </a:extLst>
        </xdr:cNvPr>
        <xdr:cNvSpPr/>
      </xdr:nvSpPr>
      <xdr:spPr bwMode="auto">
        <a:xfrm>
          <a:off x="205486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3098800</xdr:colOff>
      <xdr:row>0</xdr:row>
      <xdr:rowOff>165100</xdr:rowOff>
    </xdr:from>
    <xdr:to>
      <xdr:col>11</xdr:col>
      <xdr:colOff>259017</xdr:colOff>
      <xdr:row>1</xdr:row>
      <xdr:rowOff>843318</xdr:rowOff>
    </xdr:to>
    <xdr:pic>
      <xdr:nvPicPr>
        <xdr:cNvPr id="5" name="Image 4">
          <a:extLst>
            <a:ext uri="{FF2B5EF4-FFF2-40B4-BE49-F238E27FC236}">
              <a16:creationId xmlns:a16="http://schemas.microsoft.com/office/drawing/2014/main" id="{7838E4D6-9579-4795-AE42-4DB5E473BAE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74300" y="165100"/>
          <a:ext cx="703517" cy="88141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3</xdr:col>
      <xdr:colOff>25400</xdr:colOff>
      <xdr:row>1</xdr:row>
      <xdr:rowOff>50800</xdr:rowOff>
    </xdr:from>
    <xdr:to>
      <xdr:col>3</xdr:col>
      <xdr:colOff>965200</xdr:colOff>
      <xdr:row>2</xdr:row>
      <xdr:rowOff>12700</xdr:rowOff>
    </xdr:to>
    <xdr:pic>
      <xdr:nvPicPr>
        <xdr:cNvPr id="23167" name="Image 6">
          <a:extLst>
            <a:ext uri="{FF2B5EF4-FFF2-40B4-BE49-F238E27FC236}">
              <a16:creationId xmlns:a16="http://schemas.microsoft.com/office/drawing/2014/main" id="{E03352CB-A41E-6549-9C92-BABB0A29F2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241300"/>
          <a:ext cx="9398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673100</xdr:colOff>
      <xdr:row>1</xdr:row>
      <xdr:rowOff>0</xdr:rowOff>
    </xdr:from>
    <xdr:to>
      <xdr:col>10</xdr:col>
      <xdr:colOff>2911815</xdr:colOff>
      <xdr:row>1</xdr:row>
      <xdr:rowOff>757382</xdr:rowOff>
    </xdr:to>
    <xdr:sp macro="" textlink="">
      <xdr:nvSpPr>
        <xdr:cNvPr id="5" name="Flèche : droite 4">
          <a:hlinkClick xmlns:r="http://schemas.openxmlformats.org/officeDocument/2006/relationships" r:id="rId2"/>
          <a:extLst>
            <a:ext uri="{FF2B5EF4-FFF2-40B4-BE49-F238E27FC236}">
              <a16:creationId xmlns:a16="http://schemas.microsoft.com/office/drawing/2014/main" id="{FE6A7286-F84F-40D9-A00A-25AEAF7DA2FF}"/>
            </a:ext>
          </a:extLst>
        </xdr:cNvPr>
        <xdr:cNvSpPr/>
      </xdr:nvSpPr>
      <xdr:spPr bwMode="auto">
        <a:xfrm>
          <a:off x="203581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3200400</xdr:colOff>
      <xdr:row>0</xdr:row>
      <xdr:rowOff>152400</xdr:rowOff>
    </xdr:from>
    <xdr:to>
      <xdr:col>11</xdr:col>
      <xdr:colOff>360617</xdr:colOff>
      <xdr:row>1</xdr:row>
      <xdr:rowOff>830618</xdr:rowOff>
    </xdr:to>
    <xdr:pic>
      <xdr:nvPicPr>
        <xdr:cNvPr id="4" name="Image 3">
          <a:extLst>
            <a:ext uri="{FF2B5EF4-FFF2-40B4-BE49-F238E27FC236}">
              <a16:creationId xmlns:a16="http://schemas.microsoft.com/office/drawing/2014/main" id="{B826AB7D-183B-4FC4-B2E6-3AAC9416D29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00" y="152400"/>
          <a:ext cx="703517" cy="88141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1</xdr:col>
      <xdr:colOff>0</xdr:colOff>
      <xdr:row>1</xdr:row>
      <xdr:rowOff>12700</xdr:rowOff>
    </xdr:from>
    <xdr:to>
      <xdr:col>3</xdr:col>
      <xdr:colOff>939800</xdr:colOff>
      <xdr:row>1</xdr:row>
      <xdr:rowOff>914400</xdr:rowOff>
    </xdr:to>
    <xdr:pic>
      <xdr:nvPicPr>
        <xdr:cNvPr id="24350" name="Image 7">
          <a:extLst>
            <a:ext uri="{FF2B5EF4-FFF2-40B4-BE49-F238E27FC236}">
              <a16:creationId xmlns:a16="http://schemas.microsoft.com/office/drawing/2014/main" id="{DB0DC172-309E-FE45-9E51-4E280248FC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400" y="203200"/>
          <a:ext cx="927100" cy="901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698500</xdr:colOff>
      <xdr:row>1</xdr:row>
      <xdr:rowOff>0</xdr:rowOff>
    </xdr:from>
    <xdr:to>
      <xdr:col>10</xdr:col>
      <xdr:colOff>2937215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F72B82A9-5C60-408B-81F6-96F3DFEAC4F8}"/>
            </a:ext>
          </a:extLst>
        </xdr:cNvPr>
        <xdr:cNvSpPr/>
      </xdr:nvSpPr>
      <xdr:spPr bwMode="auto">
        <a:xfrm>
          <a:off x="201422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3352800</xdr:colOff>
      <xdr:row>1</xdr:row>
      <xdr:rowOff>63500</xdr:rowOff>
    </xdr:from>
    <xdr:to>
      <xdr:col>11</xdr:col>
      <xdr:colOff>513017</xdr:colOff>
      <xdr:row>2</xdr:row>
      <xdr:rowOff>5118</xdr:rowOff>
    </xdr:to>
    <xdr:pic>
      <xdr:nvPicPr>
        <xdr:cNvPr id="5" name="Image 4">
          <a:extLst>
            <a:ext uri="{FF2B5EF4-FFF2-40B4-BE49-F238E27FC236}">
              <a16:creationId xmlns:a16="http://schemas.microsoft.com/office/drawing/2014/main" id="{29A917E6-2505-4AD4-A2BE-073BCDA6581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771100" y="266700"/>
          <a:ext cx="703517" cy="88141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3</xdr:col>
      <xdr:colOff>50800</xdr:colOff>
      <xdr:row>1</xdr:row>
      <xdr:rowOff>88900</xdr:rowOff>
    </xdr:from>
    <xdr:to>
      <xdr:col>3</xdr:col>
      <xdr:colOff>977900</xdr:colOff>
      <xdr:row>2</xdr:row>
      <xdr:rowOff>38100</xdr:rowOff>
    </xdr:to>
    <xdr:pic>
      <xdr:nvPicPr>
        <xdr:cNvPr id="25037" name="Image 8">
          <a:extLst>
            <a:ext uri="{FF2B5EF4-FFF2-40B4-BE49-F238E27FC236}">
              <a16:creationId xmlns:a16="http://schemas.microsoft.com/office/drawing/2014/main" id="{D6813CA1-8431-7545-AA56-80EA74DA2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279400"/>
          <a:ext cx="927100" cy="876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660400</xdr:colOff>
      <xdr:row>1</xdr:row>
      <xdr:rowOff>0</xdr:rowOff>
    </xdr:from>
    <xdr:to>
      <xdr:col>10</xdr:col>
      <xdr:colOff>2899115</xdr:colOff>
      <xdr:row>1</xdr:row>
      <xdr:rowOff>757382</xdr:rowOff>
    </xdr:to>
    <xdr:sp macro="" textlink="">
      <xdr:nvSpPr>
        <xdr:cNvPr id="4" name="Flèche : droite 3">
          <a:hlinkClick xmlns:r="http://schemas.openxmlformats.org/officeDocument/2006/relationships" r:id="rId2"/>
          <a:extLst>
            <a:ext uri="{FF2B5EF4-FFF2-40B4-BE49-F238E27FC236}">
              <a16:creationId xmlns:a16="http://schemas.microsoft.com/office/drawing/2014/main" id="{C3A12E9D-1CB1-44BE-8052-BD085E16E751}"/>
            </a:ext>
          </a:extLst>
        </xdr:cNvPr>
        <xdr:cNvSpPr/>
      </xdr:nvSpPr>
      <xdr:spPr bwMode="auto">
        <a:xfrm>
          <a:off x="202438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3225800</xdr:colOff>
      <xdr:row>0</xdr:row>
      <xdr:rowOff>165100</xdr:rowOff>
    </xdr:from>
    <xdr:to>
      <xdr:col>11</xdr:col>
      <xdr:colOff>386017</xdr:colOff>
      <xdr:row>1</xdr:row>
      <xdr:rowOff>843318</xdr:rowOff>
    </xdr:to>
    <xdr:pic>
      <xdr:nvPicPr>
        <xdr:cNvPr id="5" name="Image 4">
          <a:extLst>
            <a:ext uri="{FF2B5EF4-FFF2-40B4-BE49-F238E27FC236}">
              <a16:creationId xmlns:a16="http://schemas.microsoft.com/office/drawing/2014/main" id="{26C9BBCD-361B-4822-9EF3-58E7F29F4E6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783800" y="165100"/>
          <a:ext cx="703517" cy="88141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50800</xdr:colOff>
      <xdr:row>0</xdr:row>
      <xdr:rowOff>177800</xdr:rowOff>
    </xdr:from>
    <xdr:to>
      <xdr:col>3</xdr:col>
      <xdr:colOff>1003300</xdr:colOff>
      <xdr:row>1</xdr:row>
      <xdr:rowOff>876300</xdr:rowOff>
    </xdr:to>
    <xdr:pic>
      <xdr:nvPicPr>
        <xdr:cNvPr id="26216" name="Image 10">
          <a:extLst>
            <a:ext uri="{FF2B5EF4-FFF2-40B4-BE49-F238E27FC236}">
              <a16:creationId xmlns:a16="http://schemas.microsoft.com/office/drawing/2014/main" id="{1C748229-EDDE-EC48-9074-688094B0CA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77800"/>
          <a:ext cx="952500" cy="889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660400</xdr:colOff>
      <xdr:row>1</xdr:row>
      <xdr:rowOff>0</xdr:rowOff>
    </xdr:from>
    <xdr:to>
      <xdr:col>10</xdr:col>
      <xdr:colOff>2899115</xdr:colOff>
      <xdr:row>1</xdr:row>
      <xdr:rowOff>757382</xdr:rowOff>
    </xdr:to>
    <xdr:sp macro="" textlink="">
      <xdr:nvSpPr>
        <xdr:cNvPr id="5" name="Flèche : droite 4">
          <a:hlinkClick xmlns:r="http://schemas.openxmlformats.org/officeDocument/2006/relationships" r:id="rId2"/>
          <a:extLst>
            <a:ext uri="{FF2B5EF4-FFF2-40B4-BE49-F238E27FC236}">
              <a16:creationId xmlns:a16="http://schemas.microsoft.com/office/drawing/2014/main" id="{6B845E48-07E9-43E4-AB41-73F82736A988}"/>
            </a:ext>
          </a:extLst>
        </xdr:cNvPr>
        <xdr:cNvSpPr/>
      </xdr:nvSpPr>
      <xdr:spPr bwMode="auto">
        <a:xfrm>
          <a:off x="20193000" y="203200"/>
          <a:ext cx="2251363" cy="757382"/>
        </a:xfrm>
        <a:prstGeom prst="rightArrow">
          <a:avLst/>
        </a:prstGeom>
        <a:solidFill>
          <a:schemeClr val="accent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lang="fr-FR" sz="1400" b="1">
              <a:solidFill>
                <a:schemeClr val="bg1"/>
              </a:solidFill>
            </a:rPr>
            <a:t>Navigation</a:t>
          </a:r>
          <a:endParaRPr lang="fr-FR" sz="1100" b="1">
            <a:solidFill>
              <a:schemeClr val="bg1"/>
            </a:solidFill>
          </a:endParaRPr>
        </a:p>
      </xdr:txBody>
    </xdr:sp>
    <xdr:clientData/>
  </xdr:twoCellAnchor>
  <xdr:twoCellAnchor editAs="oneCell">
    <xdr:from>
      <xdr:col>10</xdr:col>
      <xdr:colOff>3225800</xdr:colOff>
      <xdr:row>0</xdr:row>
      <xdr:rowOff>177800</xdr:rowOff>
    </xdr:from>
    <xdr:to>
      <xdr:col>11</xdr:col>
      <xdr:colOff>386017</xdr:colOff>
      <xdr:row>1</xdr:row>
      <xdr:rowOff>856018</xdr:rowOff>
    </xdr:to>
    <xdr:pic>
      <xdr:nvPicPr>
        <xdr:cNvPr id="4" name="Image 3">
          <a:extLst>
            <a:ext uri="{FF2B5EF4-FFF2-40B4-BE49-F238E27FC236}">
              <a16:creationId xmlns:a16="http://schemas.microsoft.com/office/drawing/2014/main" id="{1317EAB7-05C1-4EEF-BFC9-F3C95132977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745700" y="177800"/>
          <a:ext cx="703517" cy="88141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erise-microfinance.org/" TargetMode="External"/><Relationship Id="rId2" Type="http://schemas.openxmlformats.org/officeDocument/2006/relationships/hyperlink" Target="mailto:cerise@cerise-microfinance.org" TargetMode="External"/><Relationship Id="rId1" Type="http://schemas.openxmlformats.org/officeDocument/2006/relationships/hyperlink" Target="http://www.cerise-microfinance.org/" TargetMode="External"/><Relationship Id="rId5" Type="http://schemas.openxmlformats.org/officeDocument/2006/relationships/printerSettings" Target="../printerSettings/printerSettings1.bin"/><Relationship Id="rId4" Type="http://schemas.openxmlformats.org/officeDocument/2006/relationships/hyperlink" Target="mailto:cerise@cerise-microfinance.org"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s://www.insee.fr/fr/statistiques/2498329"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drawing" Target="../drawings/drawing3.xml"/><Relationship Id="rId4" Type="http://schemas.openxmlformats.org/officeDocument/2006/relationships/hyperlink" Target="https://www.insee.fr/fr/statistiques/2966826"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drawing" Target="../drawings/drawing4.xml"/><Relationship Id="rId4"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5.xml"/></Relationships>
</file>

<file path=xl/worksheets/_rels/sheet13.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8" Type="http://schemas.openxmlformats.org/officeDocument/2006/relationships/hyperlink" Target="http://cleancookstoves.org/technology-and-fuels/standards/iwa-tiers-of-performance.html" TargetMode="External"/><Relationship Id="rId3" Type="http://schemas.openxmlformats.org/officeDocument/2006/relationships/hyperlink" Target="https://www.insee.fr/fr/statistiques/2966826" TargetMode="External"/><Relationship Id="rId7" Type="http://schemas.openxmlformats.org/officeDocument/2006/relationships/hyperlink" Target="http://documents.worldbank.org/curated/en/603241469672143906/pdf/778890GTF0full0report.pdf"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6" Type="http://schemas.openxmlformats.org/officeDocument/2006/relationships/hyperlink" Target="https://www.gogla.org/sites/default/files/afbeeldingen/gogla-standardised-impact-metrics-for-the-off-grid-energy-sector1.pdf" TargetMode="External"/><Relationship Id="rId5" Type="http://schemas.openxmlformats.org/officeDocument/2006/relationships/hyperlink" Target="https://navigatingimpact.thegiin.org/clean-energy/" TargetMode="External"/><Relationship Id="rId4" Type="http://schemas.openxmlformats.org/officeDocument/2006/relationships/hyperlink" Target="https://acumen.org/energy-impact-report/" TargetMode="External"/><Relationship Id="rId9" Type="http://schemas.openxmlformats.org/officeDocument/2006/relationships/drawing" Target="../drawings/drawing9.xml"/></Relationships>
</file>

<file path=xl/worksheets/_rels/sheet17.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drawing" Target="../drawings/drawing10.xml"/><Relationship Id="rId4"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drawing" Target="../drawings/drawing11.xml"/><Relationship Id="rId4"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3" Type="http://schemas.openxmlformats.org/officeDocument/2006/relationships/hyperlink" Target="https://cerise-spm.org/" TargetMode="External"/><Relationship Id="rId2" Type="http://schemas.openxmlformats.org/officeDocument/2006/relationships/hyperlink" Target="http://www.cerise-sb.org/ressources" TargetMode="External"/><Relationship Id="rId1" Type="http://schemas.openxmlformats.org/officeDocument/2006/relationships/hyperlink" Target="http://www.cerise-microfinance.org/" TargetMode="External"/><Relationship Id="rId5" Type="http://schemas.openxmlformats.org/officeDocument/2006/relationships/drawing" Target="../drawings/drawing1.xml"/><Relationship Id="rId4" Type="http://schemas.openxmlformats.org/officeDocument/2006/relationships/hyperlink" Target="mailto:cerise@cerise-spm.org" TargetMode="External"/></Relationships>
</file>

<file path=xl/worksheets/_rels/sheet20.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13.xml"/></Relationships>
</file>

<file path=xl/worksheets/_rels/sheet21.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14.xml"/></Relationships>
</file>

<file path=xl/worksheets/_rels/sheet22.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drawing" Target="../drawings/drawing15.xml"/><Relationship Id="rId4"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16.xml"/></Relationships>
</file>

<file path=xl/worksheets/_rels/sheet24.xml.rels><?xml version="1.0" encoding="UTF-8" standalone="yes"?>
<Relationships xmlns="http://schemas.openxmlformats.org/package/2006/relationships"><Relationship Id="rId3" Type="http://schemas.openxmlformats.org/officeDocument/2006/relationships/hyperlink" Target="https://www.insee.fr/fr/statistiques/2966826"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4" Type="http://schemas.openxmlformats.org/officeDocument/2006/relationships/drawing" Target="../drawings/drawing17.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hyperlink" Target="https://www.insee.fr/fr/statistiques/2966826"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hyperlink" Target="https://www.insee.fr/fr/statistiques/2498329" TargetMode="External"/><Relationship Id="rId2" Type="http://schemas.openxmlformats.org/officeDocument/2006/relationships/hyperlink" Target="https://www.insee.fr/fr/statistiques/2502743?sommaire=2502768&amp;q=pauvret&#233;%20en+conditions+de+vie" TargetMode="External"/><Relationship Id="rId1" Type="http://schemas.openxmlformats.org/officeDocument/2006/relationships/hyperlink" Target="https://www.insee.fr/fr/statistiques/2832702?sommaire=2832834" TargetMode="External"/><Relationship Id="rId5" Type="http://schemas.openxmlformats.org/officeDocument/2006/relationships/printerSettings" Target="../printerSettings/printerSettings2.bin"/><Relationship Id="rId4" Type="http://schemas.openxmlformats.org/officeDocument/2006/relationships/hyperlink" Target="https://www.insee.fr/fr/statistiques/29668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1"/>
  <sheetViews>
    <sheetView showGridLines="0" zoomScale="67" zoomScaleNormal="67" workbookViewId="0">
      <selection activeCell="C4" sqref="C4"/>
    </sheetView>
  </sheetViews>
  <sheetFormatPr baseColWidth="10" defaultColWidth="10.296875" defaultRowHeight="15.75" customHeight="1"/>
  <cols>
    <col min="1" max="1" width="10.296875" style="657"/>
    <col min="2" max="2" width="33.5" style="658" customWidth="1"/>
    <col min="3" max="3" width="36.19921875" style="658" customWidth="1"/>
    <col min="4" max="4" width="8" style="657" customWidth="1"/>
    <col min="5" max="11" width="10.296875" style="657" customWidth="1"/>
    <col min="12" max="13" width="12.5" style="657" customWidth="1"/>
    <col min="14" max="14" width="10.296875" style="657" customWidth="1"/>
    <col min="15" max="15" width="12" style="657" customWidth="1"/>
    <col min="16" max="16384" width="10.296875" style="657"/>
  </cols>
  <sheetData>
    <row r="1" spans="1:16" ht="16.05" customHeight="1"/>
    <row r="2" spans="1:16" s="659" customFormat="1" ht="16.05" customHeight="1">
      <c r="B2" s="660" t="s">
        <v>996</v>
      </c>
      <c r="C2" s="660" t="s">
        <v>997</v>
      </c>
      <c r="E2" s="661"/>
      <c r="F2" s="661"/>
      <c r="G2" s="661"/>
      <c r="H2" s="661"/>
      <c r="I2" s="661"/>
      <c r="J2" s="661"/>
      <c r="K2" s="661"/>
      <c r="L2" s="661"/>
      <c r="M2" s="661"/>
      <c r="N2" s="661"/>
      <c r="O2" s="661"/>
    </row>
    <row r="3" spans="1:16" ht="16.05" customHeight="1">
      <c r="D3" s="661"/>
      <c r="E3" s="661"/>
      <c r="F3" s="661"/>
      <c r="G3" s="661"/>
      <c r="H3" s="661"/>
      <c r="I3" s="661"/>
      <c r="J3" s="661"/>
      <c r="K3" s="661"/>
      <c r="L3" s="661"/>
      <c r="M3" s="661"/>
      <c r="N3" s="661"/>
      <c r="O3" s="661"/>
    </row>
    <row r="4" spans="1:16" ht="99" customHeight="1">
      <c r="A4" s="657" t="str">
        <f>INDEX(B4:D4,1,MATCH(Welcome!$S$6,$B$2:$E$2,0))</f>
        <v>List of microeconomic indicators on Sustainable Development Goals to guide mission-driven organisations and impact investors in monitoring their contributions</v>
      </c>
      <c r="B4" s="658" t="s">
        <v>1859</v>
      </c>
      <c r="C4" s="658" t="s">
        <v>1762</v>
      </c>
      <c r="D4" s="661"/>
      <c r="E4" s="661"/>
      <c r="F4" s="661"/>
      <c r="G4" s="661"/>
      <c r="H4" s="661"/>
      <c r="I4" s="661"/>
      <c r="J4" s="661"/>
      <c r="K4" s="661"/>
      <c r="L4" s="661"/>
      <c r="M4" s="661"/>
      <c r="N4" s="661"/>
      <c r="O4" s="661"/>
    </row>
    <row r="5" spans="1:16" ht="16.05" customHeight="1">
      <c r="A5" s="657" t="str">
        <f>INDEX(B5:D5,1,MATCH(Welcome!$S$6,$B$2:$E$2,0))</f>
        <v>February 18, 2021 - V1.4</v>
      </c>
      <c r="B5" s="662" t="s">
        <v>2011</v>
      </c>
      <c r="C5" s="658" t="s">
        <v>2012</v>
      </c>
      <c r="E5" s="663"/>
      <c r="F5" s="663"/>
      <c r="G5" s="663"/>
      <c r="H5" s="663"/>
      <c r="I5" s="663"/>
      <c r="J5" s="663"/>
      <c r="K5" s="663"/>
      <c r="L5" s="663"/>
      <c r="M5" s="663"/>
      <c r="N5" s="663"/>
      <c r="O5" s="663"/>
    </row>
    <row r="6" spans="1:16" ht="16.05" customHeight="1">
      <c r="A6" s="657">
        <f>INDEX(B6:D6,1,MATCH(Welcome!$S$6,$B$2:$E$2,0))</f>
        <v>0</v>
      </c>
      <c r="D6" s="663"/>
      <c r="E6" s="663"/>
      <c r="F6" s="663"/>
      <c r="G6" s="663"/>
      <c r="H6" s="663"/>
      <c r="I6" s="663"/>
      <c r="J6" s="663"/>
      <c r="K6" s="663"/>
      <c r="L6" s="663"/>
      <c r="M6" s="663"/>
      <c r="N6" s="663"/>
      <c r="O6" s="663"/>
    </row>
    <row r="7" spans="1:16" ht="16.05" customHeight="1">
      <c r="A7" s="657">
        <f>INDEX(B7:D7,1,MATCH(Welcome!$S$6,$B$2:$E$2,0))</f>
        <v>0</v>
      </c>
    </row>
    <row r="8" spans="1:16" ht="42" customHeight="1">
      <c r="A8" s="657" t="str">
        <f>INDEX(B8:D8,1,MATCH(Welcome!$S$6,$B$2:$E$2,0))</f>
        <v>This list of indicators was created by CERISE and its working group with funding from the French Ministry of Europe and Foreign Affairs (MEAE) as part of its strategy "Innovate together, a strategy to promote new models of the social and inclusive economy internationally ".</v>
      </c>
      <c r="B8" s="664" t="s">
        <v>1001</v>
      </c>
      <c r="C8" s="658" t="s">
        <v>998</v>
      </c>
      <c r="D8" s="665"/>
      <c r="E8" s="665"/>
      <c r="F8" s="665"/>
      <c r="G8" s="665"/>
      <c r="H8" s="665"/>
      <c r="I8" s="665"/>
      <c r="J8" s="665"/>
      <c r="K8" s="665"/>
      <c r="L8" s="665"/>
      <c r="M8" s="665"/>
      <c r="N8" s="665"/>
      <c r="O8" s="665"/>
      <c r="P8" s="665"/>
    </row>
    <row r="9" spans="1:16" ht="84.75" customHeight="1">
      <c r="A9" s="657" t="str">
        <f>INDEX(B9:D9,1,MATCH(Welcome!$S$6,$B$2:$E$2,0))</f>
        <v>This list builds on the latest work in progress: Global Compact, UNPRI, IRIS, initiative of Dutch institutional investors, SPTF, HIPSO, CSAF, etc. CERISE has compiled over 900 indicators from these private sector standards built around the 169 Targets associated with the SDGs. Targets that are not suitable for corporate action have been removed, which has reduced the framework to 73 targets that we believe social enterprises can contribute to effectively.</v>
      </c>
      <c r="B9" s="664" t="s">
        <v>1856</v>
      </c>
      <c r="C9" s="658" t="s">
        <v>1747</v>
      </c>
      <c r="D9" s="666"/>
      <c r="E9" s="666"/>
      <c r="F9" s="666"/>
      <c r="G9" s="666"/>
      <c r="H9" s="666"/>
      <c r="I9" s="666"/>
      <c r="J9" s="666"/>
      <c r="K9" s="666"/>
      <c r="L9" s="666"/>
      <c r="M9" s="666"/>
      <c r="N9" s="666"/>
      <c r="O9" s="666"/>
      <c r="P9" s="666"/>
    </row>
    <row r="10" spans="1:16" ht="103.5" customHeight="1">
      <c r="A10" s="657" t="str">
        <f>INDEX(B10:D10,1,MATCH(Welcome!$S$6,$B$2:$E$2,0))</f>
        <v>In general, these indicators reflect the specificity of the contribution of social enterprises to the SDGs and their simultaneous pursuit of economic and socio-environmental objectives.</v>
      </c>
      <c r="B10" s="664" t="s">
        <v>1857</v>
      </c>
      <c r="C10" s="658" t="s">
        <v>1036</v>
      </c>
      <c r="D10" s="666"/>
      <c r="E10" s="666"/>
      <c r="F10" s="666"/>
      <c r="G10" s="666"/>
      <c r="H10" s="666"/>
      <c r="I10" s="666"/>
      <c r="J10" s="666"/>
      <c r="K10" s="666"/>
      <c r="L10" s="666"/>
      <c r="M10" s="666"/>
      <c r="N10" s="666"/>
      <c r="O10" s="666"/>
      <c r="P10" s="666"/>
    </row>
    <row r="11" spans="1:16" ht="103.5" customHeight="1">
      <c r="A11" s="657" t="str">
        <f>INDEX(B11:D11,1,MATCH(Welcome!$S$6,$B$2:$E$2,0))</f>
        <v>This list is made of indicators that measure the achievement of the social mission (direct results / output) and some outcome indicators (to reduce the problem of attribution). Modality indicators found in CSR frameworks are also attached.</v>
      </c>
      <c r="B11" s="664" t="s">
        <v>1860</v>
      </c>
      <c r="C11" s="658" t="s">
        <v>1993</v>
      </c>
      <c r="D11" s="666"/>
      <c r="E11" s="666"/>
      <c r="F11" s="666"/>
      <c r="G11" s="666"/>
      <c r="H11" s="666"/>
      <c r="I11" s="666"/>
      <c r="J11" s="666"/>
      <c r="K11" s="666"/>
      <c r="L11" s="666"/>
      <c r="M11" s="666"/>
      <c r="N11" s="666"/>
      <c r="O11" s="666"/>
      <c r="P11" s="666"/>
    </row>
    <row r="12" spans="1:16" ht="82.5" customHeight="1">
      <c r="A12" s="657" t="str">
        <f>INDEX(B12:D12,1,MATCH(Welcome!$S$6,$B$2:$E$2,0))</f>
        <v>The indicators are therefore directly linked to the organization's core economic activity, and many of them are relevant for conducting market studies. CERISE suggests starting the evaluation process by  regularly collecting and tracking indicators to measure beneficiary's satisfaction, which will serve as the basis on which the indicators of change can be monitord. Indicators such as the price-performance ratio, the Net Promoter Score, and the Effort Rate are relevant (see definitions).</v>
      </c>
      <c r="B12" s="664" t="s">
        <v>1994</v>
      </c>
      <c r="C12" s="658" t="s">
        <v>1995</v>
      </c>
      <c r="D12" s="666"/>
      <c r="E12" s="666"/>
      <c r="F12" s="666"/>
      <c r="G12" s="666"/>
      <c r="H12" s="666"/>
      <c r="I12" s="666"/>
      <c r="J12" s="666"/>
      <c r="K12" s="666"/>
      <c r="L12" s="666"/>
      <c r="M12" s="666"/>
      <c r="N12" s="666"/>
      <c r="O12" s="666"/>
      <c r="P12" s="666"/>
    </row>
    <row r="13" spans="1:16" ht="63" customHeight="1">
      <c r="A13" s="657" t="str">
        <f>INDEX(B13:D13,1,MATCH(Welcome!$S$6,$B$2:$E$2,0))</f>
        <v>We have prioritized a simple, standardized list in this first version, which means it may not be adapted to all social enterprises. For each SDG, additional market segments are proposed when appropriate (see the tab "Codes indicateurs").</v>
      </c>
      <c r="B13" s="664" t="s">
        <v>1948</v>
      </c>
      <c r="C13" s="667" t="s">
        <v>1949</v>
      </c>
      <c r="D13" s="668"/>
      <c r="E13" s="668"/>
      <c r="F13" s="668"/>
      <c r="G13" s="668"/>
      <c r="H13" s="668"/>
      <c r="I13" s="668"/>
      <c r="J13" s="668"/>
      <c r="K13" s="668"/>
      <c r="L13" s="668"/>
      <c r="M13" s="668"/>
      <c r="N13" s="668"/>
      <c r="O13" s="668"/>
      <c r="P13" s="668"/>
    </row>
    <row r="14" spans="1:16" ht="75" customHeight="1">
      <c r="A14" s="657" t="str">
        <f>INDEX(B14:D14,1,MATCH(Welcome!$S$6,$B$2:$E$2,0))</f>
        <v>You can add indicators specifying the segment of the audience you are targeting by adding to the indicator code the letter that corresponds to the specified indicator segment.
Ex: SDG1-A1: Number of unique clients of the organization during the fiscal year
       SDG1-A1a: Number of unique clients in rural areas - the "a" index corresponding to the segment "Number of rural individuals"</v>
      </c>
      <c r="B14" s="664" t="s">
        <v>1950</v>
      </c>
      <c r="C14" s="658" t="s">
        <v>1951</v>
      </c>
      <c r="D14" s="669"/>
      <c r="E14" s="669"/>
      <c r="F14" s="669"/>
      <c r="G14" s="669"/>
      <c r="H14" s="669"/>
      <c r="I14" s="669"/>
      <c r="J14" s="669"/>
      <c r="K14" s="669"/>
      <c r="L14" s="669"/>
      <c r="M14" s="669"/>
      <c r="N14" s="669"/>
      <c r="O14" s="669"/>
      <c r="P14" s="670"/>
    </row>
    <row r="15" spans="1:16" ht="41.55" customHeight="1">
      <c r="A15" s="657">
        <f>INDEX(B15:D15,1,MATCH(Welcome!$S$6,$B$2:$E$2,0))</f>
        <v>0</v>
      </c>
      <c r="B15" s="655"/>
      <c r="D15" s="656"/>
      <c r="E15" s="656"/>
      <c r="F15" s="656"/>
      <c r="G15" s="656"/>
      <c r="H15" s="656"/>
      <c r="I15" s="656"/>
      <c r="J15" s="656"/>
      <c r="K15" s="656"/>
      <c r="L15" s="656"/>
      <c r="M15" s="656"/>
      <c r="N15" s="656"/>
      <c r="O15" s="656"/>
      <c r="P15" s="656"/>
    </row>
    <row r="16" spans="1:16" ht="42.75" customHeight="1">
      <c r="A16" s="657" t="str">
        <f>INDEX(B16:D16,1,MATCH(Welcome!$S$6,$B$2:$E$2,0))</f>
        <v>This file and its contents are the properties of the association CERISE and are made available according to the terms of Creative Commons 4.0 International License: Attribution - No Commercial Use - No Modification.</v>
      </c>
      <c r="B16" s="664" t="s">
        <v>1002</v>
      </c>
      <c r="C16" s="658" t="s">
        <v>999</v>
      </c>
      <c r="D16" s="666"/>
      <c r="E16" s="666"/>
      <c r="F16" s="666"/>
      <c r="G16" s="666"/>
      <c r="H16" s="666"/>
      <c r="I16" s="666"/>
      <c r="J16" s="666"/>
      <c r="K16" s="666"/>
      <c r="L16" s="666"/>
      <c r="M16" s="666"/>
      <c r="N16" s="666"/>
      <c r="O16" s="666"/>
      <c r="P16" s="666"/>
    </row>
    <row r="17" spans="1:16" ht="48.75" customHeight="1">
      <c r="A17" s="657" t="str">
        <f>INDEX(B17:D17,1,MATCH(Welcome!$S$6,$B$2:$E$2,0))</f>
        <v>To learn more about the rationale guiding this work, please refer to our website: https://cerise-spm.org/en/metodd-sdg/</v>
      </c>
      <c r="B17" s="664" t="s">
        <v>1853</v>
      </c>
      <c r="C17" s="658" t="s">
        <v>1854</v>
      </c>
      <c r="D17" s="666"/>
      <c r="E17" s="666"/>
      <c r="F17" s="666"/>
      <c r="G17" s="666"/>
      <c r="H17" s="666"/>
      <c r="I17" s="666"/>
      <c r="J17" s="666"/>
      <c r="K17" s="666"/>
      <c r="L17" s="666"/>
      <c r="M17" s="666"/>
      <c r="N17" s="666"/>
      <c r="O17" s="666"/>
      <c r="P17" s="666"/>
    </row>
    <row r="18" spans="1:16" ht="79.05" customHeight="1">
      <c r="A18" s="657" t="str">
        <f>INDEX(B18:D18,1,MATCH(Welcome!$S$6,$B$2:$E$2,0))</f>
        <v>Since the last quarter of 2018, the list has been integrated into CERISE's tools. It makes the link with CERISE-SBS, a tool for the social audit of social enterprises which includes a dashboard of managing the contribution of social enterprises to the SDGs; and CERISE-SPI4, the reference tool for the social audit of microfinance institutions (as far as consistency with the specificities of the sector and other standardization work in progress). All the tools are available free of charge on the CERISE website.</v>
      </c>
      <c r="B18" s="664" t="s">
        <v>1858</v>
      </c>
      <c r="C18" s="658" t="s">
        <v>1855</v>
      </c>
      <c r="D18" s="666"/>
      <c r="E18" s="666"/>
      <c r="F18" s="666"/>
      <c r="G18" s="666"/>
      <c r="H18" s="666"/>
      <c r="I18" s="666"/>
      <c r="J18" s="666"/>
      <c r="K18" s="666"/>
      <c r="L18" s="666"/>
      <c r="M18" s="666"/>
      <c r="N18" s="666"/>
      <c r="O18" s="666"/>
      <c r="P18" s="666"/>
    </row>
    <row r="19" spans="1:16" ht="15.75" customHeight="1">
      <c r="A19" s="657">
        <f>INDEX(B19:D19,1,MATCH(Welcome!$S$6,$B$2:$E$2,0))</f>
        <v>0</v>
      </c>
    </row>
    <row r="20" spans="1:16" ht="15.75" customHeight="1">
      <c r="A20" s="657" t="str">
        <f>INDEX(B20:D20,1,MATCH(Welcome!$S$6,$B$2:$E$2,0))</f>
        <v>CERISE warmly thanks the organizations that contributed to this work:</v>
      </c>
      <c r="B20" s="664" t="s">
        <v>945</v>
      </c>
      <c r="C20" s="658" t="s">
        <v>1000</v>
      </c>
      <c r="D20" s="665"/>
      <c r="E20" s="665"/>
      <c r="F20" s="665"/>
      <c r="G20" s="665"/>
      <c r="H20" s="665"/>
      <c r="I20" s="665"/>
      <c r="J20" s="665"/>
      <c r="K20" s="665"/>
      <c r="L20" s="665"/>
      <c r="M20" s="665"/>
      <c r="N20" s="665"/>
      <c r="O20" s="665"/>
      <c r="P20" s="665"/>
    </row>
    <row r="21" spans="1:16" ht="15.75" customHeight="1">
      <c r="A21" s="657">
        <f>INDEX(B21:D21,1,MATCH(Welcome!$S$6,$B$2:$E$2,0))</f>
        <v>0</v>
      </c>
    </row>
    <row r="22" spans="1:16" ht="15.75" customHeight="1">
      <c r="A22" s="657">
        <f>INDEX(B22:D22,1,MATCH(Welcome!$S$6,$B$2:$E$2,0))</f>
        <v>0</v>
      </c>
    </row>
    <row r="23" spans="1:16" ht="15.75" customHeight="1">
      <c r="A23" s="657">
        <f>INDEX(B23:D23,1,MATCH(Welcome!$S$6,$B$2:$E$2,0))</f>
        <v>0</v>
      </c>
    </row>
    <row r="24" spans="1:16" ht="15.75" customHeight="1">
      <c r="A24" s="657">
        <f>INDEX(B24:D24,1,MATCH(Welcome!$S$6,$B$2:$E$2,0))</f>
        <v>0</v>
      </c>
    </row>
    <row r="25" spans="1:16" ht="15.75" customHeight="1">
      <c r="A25" s="657">
        <f>INDEX(B25:D25,1,MATCH(Welcome!$S$6,$B$2:$E$2,0))</f>
        <v>0</v>
      </c>
    </row>
    <row r="26" spans="1:16" ht="15.75" customHeight="1">
      <c r="A26" s="657">
        <f>INDEX(B26:D26,1,MATCH(Welcome!$S$6,$B$2:$E$2,0))</f>
        <v>0</v>
      </c>
    </row>
    <row r="27" spans="1:16" ht="15.75" customHeight="1">
      <c r="A27" s="657">
        <f>INDEX(B27:D27,1,MATCH(Welcome!$S$6,$B$2:$E$2,0))</f>
        <v>0</v>
      </c>
    </row>
    <row r="28" spans="1:16" ht="15.75" customHeight="1">
      <c r="A28" s="657">
        <f>INDEX(B28:D28,1,MATCH(Welcome!$S$6,$B$2:$E$2,0))</f>
        <v>0</v>
      </c>
    </row>
    <row r="29" spans="1:16" ht="15.75" customHeight="1">
      <c r="A29" s="657">
        <f>INDEX(B29:D29,1,MATCH(Welcome!$S$6,$B$2:$E$2,0))</f>
        <v>0</v>
      </c>
    </row>
    <row r="30" spans="1:16" ht="15.75" customHeight="1">
      <c r="A30" s="657">
        <f>INDEX(B30:D30,1,MATCH(Welcome!$S$6,$B$2:$E$2,0))</f>
        <v>0</v>
      </c>
    </row>
    <row r="31" spans="1:16" ht="15.75" customHeight="1">
      <c r="A31" s="657">
        <f>INDEX(B31:D31,1,MATCH(Welcome!$S$6,$B$2:$E$2,0))</f>
        <v>0</v>
      </c>
    </row>
    <row r="32" spans="1:16" ht="15.75" customHeight="1">
      <c r="A32" s="657">
        <f>INDEX(B32:D32,1,MATCH(Welcome!$S$6,$B$2:$E$2,0))</f>
        <v>0</v>
      </c>
    </row>
    <row r="33" spans="1:3" ht="15.75" customHeight="1">
      <c r="A33" s="657">
        <f>INDEX(B33:D33,1,MATCH(Welcome!$S$6,$B$2:$E$2,0))</f>
        <v>0</v>
      </c>
    </row>
    <row r="34" spans="1:3" ht="15.75" customHeight="1">
      <c r="A34" s="657">
        <f>INDEX(B34:D34,1,MATCH(Welcome!$S$6,$B$2:$E$2,0))</f>
        <v>0</v>
      </c>
    </row>
    <row r="35" spans="1:3" ht="15.75" customHeight="1">
      <c r="A35" s="657">
        <f>INDEX(B35:D35,1,MATCH(Welcome!$S$6,$B$2:$E$2,0))</f>
        <v>0</v>
      </c>
    </row>
    <row r="36" spans="1:3" ht="15.75" customHeight="1">
      <c r="A36" s="657">
        <f>INDEX(B36:D36,1,MATCH(Welcome!$S$6,$B$2:$E$2,0))</f>
        <v>0</v>
      </c>
    </row>
    <row r="37" spans="1:3" s="673" customFormat="1" ht="20.25" customHeight="1">
      <c r="A37" s="657" t="str">
        <f>INDEX(B37:D37,1,MATCH(Welcome!$S$6,$B$2:$E$2,0))</f>
        <v>Interested in participating in this work or in CERISE work more generally? Contact us:</v>
      </c>
      <c r="B37" s="671" t="s">
        <v>1952</v>
      </c>
      <c r="C37" s="672" t="s">
        <v>1003</v>
      </c>
    </row>
    <row r="38" spans="1:3" s="673" customFormat="1" ht="20.25" customHeight="1">
      <c r="A38" s="657" t="str">
        <f>INDEX(B38:D38,1,MATCH(Welcome!$S$6,$B$2:$E$2,0))</f>
        <v>www.cerise-microfinance.org</v>
      </c>
      <c r="B38" s="674" t="s">
        <v>946</v>
      </c>
      <c r="C38" s="674" t="s">
        <v>946</v>
      </c>
    </row>
    <row r="39" spans="1:3" s="673" customFormat="1" ht="20.25" customHeight="1">
      <c r="A39" s="657" t="str">
        <f>INDEX(B39:D39,1,MATCH(Welcome!$S$6,$B$2:$E$2,0))</f>
        <v>cerise@cerise-microfinance.org</v>
      </c>
      <c r="B39" s="674" t="s">
        <v>947</v>
      </c>
      <c r="C39" s="674" t="s">
        <v>947</v>
      </c>
    </row>
    <row r="40" spans="1:3" s="673" customFormat="1" ht="20.25" customHeight="1">
      <c r="A40" s="657" t="str">
        <f>INDEX(B40:D40,1,MATCH(Welcome!$S$6,$B$2:$E$2,0))</f>
        <v>CERISE - Head Office: 14 passage Dubail, 75010, Paris, France</v>
      </c>
      <c r="B40" s="671" t="s">
        <v>1852</v>
      </c>
      <c r="C40" s="671" t="s">
        <v>1851</v>
      </c>
    </row>
    <row r="41" spans="1:3" s="673" customFormat="1" ht="20.25" customHeight="1">
      <c r="A41" s="657" t="str">
        <f>INDEX(B41:D41,1,MATCH(Welcome!$S$6,$B$2:$E$2,0))</f>
        <v>Postal address: 71 cours Anatole France, 33000, Bordeaux, France</v>
      </c>
      <c r="B41" s="675" t="s">
        <v>1849</v>
      </c>
      <c r="C41" s="675" t="s">
        <v>1850</v>
      </c>
    </row>
  </sheetData>
  <sheetProtection selectLockedCells="1" selectUnlockedCells="1"/>
  <hyperlinks>
    <hyperlink ref="B38" r:id="rId1" xr:uid="{00000000-0004-0000-0000-000000000000}"/>
    <hyperlink ref="B39" r:id="rId2" xr:uid="{00000000-0004-0000-0000-000001000000}"/>
    <hyperlink ref="C38" r:id="rId3" xr:uid="{00000000-0004-0000-0000-000002000000}"/>
    <hyperlink ref="C39" r:id="rId4" xr:uid="{00000000-0004-0000-0000-000003000000}"/>
  </hyperlinks>
  <pageMargins left="0.37013888888888891" right="0.31527777777777777" top="0.51111111111111107" bottom="0.19652777777777777" header="0.51180555555555551" footer="0.51180555555555551"/>
  <pageSetup paperSize="9" scale="77" firstPageNumber="0" orientation="landscape" horizontalDpi="300" verticalDpi="300" r:id="rId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B1:Y92"/>
  <sheetViews>
    <sheetView showGridLines="0" topLeftCell="A4" zoomScale="50" zoomScaleNormal="50" workbookViewId="0">
      <selection activeCell="E27" sqref="E27:E28"/>
    </sheetView>
  </sheetViews>
  <sheetFormatPr baseColWidth="10" defaultColWidth="10.296875" defaultRowHeight="15.75" customHeight="1"/>
  <cols>
    <col min="1" max="1" width="5" style="27" customWidth="1"/>
    <col min="2" max="3" width="10.296875" style="27" hidden="1" customWidth="1"/>
    <col min="4" max="4" width="12.5" style="27" customWidth="1"/>
    <col min="5" max="5" width="28.5" style="29" customWidth="1"/>
    <col min="6" max="6" width="37.5" style="27" customWidth="1"/>
    <col min="7" max="7" width="21.296875" style="27" customWidth="1"/>
    <col min="8" max="8" width="109.69921875" style="27" customWidth="1"/>
    <col min="9" max="9" width="25.5" style="27" customWidth="1"/>
    <col min="10" max="10" width="10.296875" style="266" customWidth="1"/>
    <col min="11" max="11" width="46.5" style="27" customWidth="1"/>
    <col min="12" max="12" width="40.5" style="27" customWidth="1"/>
    <col min="13" max="13" width="34" style="27" customWidth="1"/>
    <col min="14" max="14" width="63.2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996</v>
      </c>
      <c r="C2" s="27" t="s">
        <v>997</v>
      </c>
      <c r="E2" s="817" t="str">
        <f>INDEX('SDG trad'!B3:C3,1,MATCH(Welcome!$S$6,$B$2:$D$2,0))</f>
        <v>Goal 1: No Poverty</v>
      </c>
      <c r="F2" s="818"/>
      <c r="G2" s="818"/>
      <c r="H2" s="818"/>
      <c r="I2" s="818"/>
      <c r="J2" s="819"/>
      <c r="K2" s="202"/>
      <c r="L2" s="28"/>
      <c r="M2" s="28"/>
      <c r="N2" s="28"/>
      <c r="O2" s="28"/>
      <c r="P2" s="28"/>
      <c r="Q2" s="28"/>
      <c r="R2" s="28"/>
      <c r="S2" s="28"/>
      <c r="T2" s="28"/>
      <c r="U2" s="28"/>
      <c r="V2" s="28"/>
      <c r="W2" s="28"/>
      <c r="X2" s="28"/>
      <c r="Y2" s="28"/>
    </row>
    <row r="3" spans="2:25" ht="73.8" customHeight="1" thickBot="1">
      <c r="E3" s="820" t="str">
        <f>INDEX('SDG trad'!E3:F3,1,MATCH(Welcome!$S$6,$B$2:$D$2,0))</f>
        <v>End poverty in all its forms everywhere</v>
      </c>
      <c r="F3" s="821"/>
      <c r="G3" s="821"/>
      <c r="H3" s="821"/>
      <c r="I3" s="821"/>
      <c r="J3" s="822"/>
      <c r="K3" s="202"/>
      <c r="L3" s="28"/>
      <c r="M3" s="28"/>
      <c r="N3" s="28"/>
      <c r="O3" s="28"/>
      <c r="P3" s="28"/>
      <c r="Q3" s="28"/>
      <c r="R3" s="28"/>
      <c r="S3" s="28"/>
      <c r="T3" s="28"/>
      <c r="U3" s="28"/>
      <c r="V3" s="28"/>
      <c r="W3" s="28"/>
      <c r="X3" s="28"/>
      <c r="Y3" s="28"/>
    </row>
    <row r="4" spans="2:25" ht="15.75" customHeight="1" thickBot="1"/>
    <row r="5" spans="2:25" s="31" customFormat="1" ht="44.25" customHeight="1">
      <c r="E5" s="826" t="str">
        <f>'SDG frame'!A14</f>
        <v>Targets considered key of Social Enterprises</v>
      </c>
      <c r="F5" s="829" t="str">
        <f>'Traductions complementaires'!A13</f>
        <v xml:space="preserve">1.1 By 2030, eradicate extreme poverty for all people everywhere, currently measured as people living on less than $1.25 a day </v>
      </c>
      <c r="G5" s="830"/>
      <c r="H5" s="830"/>
      <c r="I5" s="830"/>
      <c r="J5" s="830"/>
      <c r="K5" s="830"/>
      <c r="L5" s="830"/>
      <c r="M5" s="831"/>
      <c r="N5" s="30"/>
    </row>
    <row r="6" spans="2:25" s="31" customFormat="1" ht="44.25" customHeight="1">
      <c r="E6" s="827"/>
      <c r="F6" s="823" t="str">
        <f>'Traductions complementaires'!A14</f>
        <v>1.2 By 2030, reduce at least by half the proportion of men, women and children of all ages living in poverty in all its dimensions according to national definitions</v>
      </c>
      <c r="G6" s="824"/>
      <c r="H6" s="824"/>
      <c r="I6" s="824"/>
      <c r="J6" s="824"/>
      <c r="K6" s="824"/>
      <c r="L6" s="824"/>
      <c r="M6" s="825"/>
      <c r="N6" s="30"/>
    </row>
    <row r="7" spans="2:25" s="31" customFormat="1" ht="44.25" customHeight="1">
      <c r="E7" s="827"/>
      <c r="F7" s="823" t="str">
        <f>'Traductions complementaires'!A15</f>
        <v>1.3 Implement nationally appropriate social protection systems and measures for all, including floors, and by 2030 achieve substantial coverage of the poor and the vulnerable</v>
      </c>
      <c r="G7" s="824"/>
      <c r="H7" s="824"/>
      <c r="I7" s="824"/>
      <c r="J7" s="824"/>
      <c r="K7" s="824"/>
      <c r="L7" s="824"/>
      <c r="M7" s="825"/>
      <c r="N7" s="30"/>
    </row>
    <row r="8" spans="2:25" s="31" customFormat="1" ht="56.55" customHeight="1" thickBot="1">
      <c r="E8" s="828"/>
      <c r="F8" s="832" t="str">
        <f>'Traductions complementaires'!A16</f>
        <v>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v>
      </c>
      <c r="G8" s="833"/>
      <c r="H8" s="833"/>
      <c r="I8" s="833"/>
      <c r="J8" s="833"/>
      <c r="K8" s="833"/>
      <c r="L8" s="833"/>
      <c r="M8" s="834"/>
      <c r="N8" s="30"/>
    </row>
    <row r="9" spans="2:25" ht="15.75" customHeight="1" thickBot="1">
      <c r="E9" s="27"/>
    </row>
    <row r="10" spans="2:25" ht="30" customHeight="1" thickBot="1">
      <c r="E10" s="749" t="str">
        <f>'SDG frame'!A20</f>
        <v>A - Global outreach (people)</v>
      </c>
      <c r="F10" s="755" t="str">
        <f>'SDG frame'!A37</f>
        <v>Indicator relevant when the public are the customers</v>
      </c>
      <c r="G10" s="756"/>
      <c r="H10" s="757"/>
      <c r="I10" s="758"/>
      <c r="J10" s="758"/>
      <c r="K10" s="758"/>
      <c r="L10" s="757"/>
      <c r="M10" s="759"/>
      <c r="N10" s="745" t="str">
        <f>'SDG frame'!A10</f>
        <v>Specify depending on the SDG:</v>
      </c>
      <c r="O10" s="745" t="str">
        <f>'SDG frame'!A11</f>
        <v>Additional segmentation for target public relevant for SDG's targets</v>
      </c>
    </row>
    <row r="11" spans="2:25" ht="30" customHeight="1">
      <c r="E11" s="750"/>
      <c r="F11" s="4" t="str">
        <f>'SDG frame'!A2</f>
        <v>Indicator parameter</v>
      </c>
      <c r="G11" s="145" t="str">
        <f>'SDG frame'!$A$3</f>
        <v>Indicator code</v>
      </c>
      <c r="H11" s="261" t="str">
        <f>'SDG frame'!A4</f>
        <v>Title of the indicator</v>
      </c>
      <c r="I11" s="209" t="str">
        <f>'SDG frame'!A5</f>
        <v>Output</v>
      </c>
      <c r="J11" s="210" t="str">
        <f>'SDG frame'!A6</f>
        <v>Unit</v>
      </c>
      <c r="K11" s="211" t="str">
        <f>'SDG frame'!A7</f>
        <v>Comments</v>
      </c>
      <c r="L11" s="262" t="str">
        <f>'SDG frame'!A8</f>
        <v>IRIS reference</v>
      </c>
      <c r="M11" s="6" t="str">
        <f>'SDG frame'!A9</f>
        <v>IRIS code</v>
      </c>
      <c r="N11" s="746"/>
      <c r="O11" s="746"/>
    </row>
    <row r="12" spans="2:25" s="80" customFormat="1" ht="67.05" customHeight="1">
      <c r="B12" s="454" t="s">
        <v>30</v>
      </c>
      <c r="C12" s="80" t="s">
        <v>1205</v>
      </c>
      <c r="E12" s="751" t="str">
        <f>'SDG frame'!A21</f>
        <v>Scale in total number of beneficiaries reached/ covered</v>
      </c>
      <c r="F12" s="32" t="str">
        <f>INDEX($B12:$D12,1,MATCH(Welcome!$S$6,$B$2:$D$2,0))</f>
        <v xml:space="preserve">Access to basic services </v>
      </c>
      <c r="G12" s="33" t="s">
        <v>723</v>
      </c>
      <c r="H12" s="68" t="str">
        <f>INDEX('IRIS indicators traductions'!$B$3:$I$11,MATCH(M12,'IRIS indicators traductions'!$B$5:$B$8,0)+2,MATCH(Welcome!$S$6,'IRIS indicators traductions'!$G$4:$I$4,0)+5)</f>
        <v>Number of unique individuals who were clients of the organization during the reporting period.</v>
      </c>
      <c r="I12" s="309"/>
      <c r="J12" s="263" t="s">
        <v>918</v>
      </c>
      <c r="K12" s="310"/>
      <c r="L12" s="33" t="str">
        <f>INDEX('IRIS indicators traductions'!$B$3:$I$11,MATCH(M12,'IRIS indicators traductions'!$B$5:$B$17,0)+2,MATCH(Welcome!$S$6,'IRIS indicators traductions'!$C$4:$E$4,0)+1)</f>
        <v xml:space="preserve">Client Individuals: Total </v>
      </c>
      <c r="M12" s="34" t="s">
        <v>33</v>
      </c>
      <c r="N12" s="35" t="str">
        <f>INDEX($B13:$D13,1,MATCH(Welcome!$S$6,$B$2:$D$2,0))</f>
        <v>Social protection by type – health, business, agriculture, etc. (beyond minimum social protection required by law)</v>
      </c>
      <c r="O12" s="36" t="str">
        <f>'Codes indicateurs'!A12</f>
        <v xml:space="preserve">a - Number of rural individuals </v>
      </c>
    </row>
    <row r="13" spans="2:25" s="80" customFormat="1" ht="40.5" customHeight="1" thickBot="1">
      <c r="B13" s="39" t="s">
        <v>35</v>
      </c>
      <c r="C13" s="80" t="s">
        <v>1207</v>
      </c>
      <c r="E13" s="751"/>
      <c r="F13" s="417" t="str">
        <f>'SDG frame'!A12</f>
        <v>Additional indicators considering the segmentation</v>
      </c>
      <c r="G13" s="418" t="s">
        <v>935</v>
      </c>
      <c r="H13" s="419" t="str">
        <f>INDEX($B19:$D19,1,MATCH(Welcome!$S$6,$B$2:$D$2,0))</f>
        <v>Number of unique rural individuals who were clients…</v>
      </c>
      <c r="I13" s="420"/>
      <c r="J13" s="421"/>
      <c r="K13" s="422"/>
      <c r="L13" s="418"/>
      <c r="M13" s="423"/>
      <c r="N13" s="35" t="str">
        <f>INDEX($B14:$D14,1,MATCH(Welcome!$S$6,$B$2:$D$2,0))</f>
        <v>New technologies</v>
      </c>
      <c r="O13" s="36" t="str">
        <f>'Codes indicateurs'!A13</f>
        <v xml:space="preserve">b - Number of urban individuals </v>
      </c>
    </row>
    <row r="14" spans="2:25" ht="34.5" customHeight="1" thickBot="1">
      <c r="B14" s="39" t="s">
        <v>36</v>
      </c>
      <c r="C14" s="27" t="s">
        <v>1208</v>
      </c>
      <c r="E14" s="751"/>
      <c r="F14" s="32"/>
      <c r="G14" s="33"/>
      <c r="H14" s="424" t="str">
        <f>'SDG frame'!A12</f>
        <v>Additional indicators considering the segmentation</v>
      </c>
      <c r="I14" s="45"/>
      <c r="J14" s="88"/>
      <c r="K14" s="45"/>
      <c r="L14" s="33"/>
      <c r="M14" s="34"/>
      <c r="N14" s="35" t="str">
        <f>INDEX($B15:$D15,1,MATCH(Welcome!$S$6,$B$2:$D$2,0))</f>
        <v>Secure tenure rights/legal titles to land</v>
      </c>
      <c r="O14" s="36" t="str">
        <f>'Codes indicateurs'!A14</f>
        <v>c - Number of poor* individuals</v>
      </c>
    </row>
    <row r="15" spans="2:25" ht="24" customHeight="1" thickBot="1">
      <c r="B15" s="39" t="s">
        <v>738</v>
      </c>
      <c r="C15" s="27" t="s">
        <v>1209</v>
      </c>
      <c r="E15" s="751"/>
      <c r="F15" s="755" t="str">
        <f>'SDG frame'!A38</f>
        <v>Indicator relevant when the public are not the customers</v>
      </c>
      <c r="G15" s="756"/>
      <c r="H15" s="757"/>
      <c r="I15" s="765"/>
      <c r="J15" s="765"/>
      <c r="K15" s="765"/>
      <c r="L15" s="757"/>
      <c r="M15" s="759"/>
      <c r="N15" s="35" t="str">
        <f>INDEX($B16:$D16,1,MATCH(Welcome!$S$6,$B$2:$D$2,0))</f>
        <v>Financial services, incl. Microfinance***</v>
      </c>
      <c r="O15" s="36" t="str">
        <f>'Codes indicateurs'!A16</f>
        <v xml:space="preserve">e - Number of women </v>
      </c>
    </row>
    <row r="16" spans="2:25" ht="24.75" customHeight="1">
      <c r="B16" s="39" t="s">
        <v>34</v>
      </c>
      <c r="C16" s="27" t="s">
        <v>1206</v>
      </c>
      <c r="E16" s="751"/>
      <c r="F16" s="4" t="str">
        <f t="shared" ref="F16:M16" si="0">F11</f>
        <v>Indicator parameter</v>
      </c>
      <c r="G16" s="145" t="str">
        <f t="shared" si="0"/>
        <v>Indicator code</v>
      </c>
      <c r="H16" s="261" t="str">
        <f t="shared" si="0"/>
        <v>Title of the indicator</v>
      </c>
      <c r="I16" s="209" t="str">
        <f t="shared" si="0"/>
        <v>Output</v>
      </c>
      <c r="J16" s="210" t="str">
        <f t="shared" si="0"/>
        <v>Unit</v>
      </c>
      <c r="K16" s="211" t="str">
        <f t="shared" si="0"/>
        <v>Comments</v>
      </c>
      <c r="L16" s="262" t="str">
        <f t="shared" si="0"/>
        <v>IRIS reference</v>
      </c>
      <c r="M16" s="6" t="str">
        <f t="shared" si="0"/>
        <v>IRIS code</v>
      </c>
      <c r="N16" s="39"/>
      <c r="O16" s="36" t="str">
        <f>'Codes indicateurs'!A21</f>
        <v>j - Number of children and youth</v>
      </c>
    </row>
    <row r="17" spans="2:15" ht="38.25" customHeight="1" thickBot="1">
      <c r="B17" s="27" t="s">
        <v>99</v>
      </c>
      <c r="C17" s="57" t="s">
        <v>1232</v>
      </c>
      <c r="E17" s="751"/>
      <c r="F17" s="32" t="str">
        <f>F12</f>
        <v xml:space="preserve">Access to basic services </v>
      </c>
      <c r="G17" s="33" t="s">
        <v>724</v>
      </c>
      <c r="H17" s="68" t="str">
        <f>INDEX($B17:$D17,1,MATCH(Welcome!$S$6,$B$2:$D$2,0))</f>
        <v>Number of unique individuals gaining access to the services during the reporting period</v>
      </c>
      <c r="I17" s="270"/>
      <c r="J17" s="264" t="s">
        <v>918</v>
      </c>
      <c r="K17" s="271"/>
      <c r="L17" s="37" t="s">
        <v>37</v>
      </c>
      <c r="M17" s="38" t="s">
        <v>37</v>
      </c>
      <c r="N17" s="39"/>
      <c r="O17" s="36"/>
    </row>
    <row r="18" spans="2:15" ht="18.600000000000001" thickBot="1">
      <c r="B18" s="451" t="s">
        <v>40</v>
      </c>
      <c r="C18" s="27" t="s">
        <v>1242</v>
      </c>
      <c r="E18" s="752"/>
      <c r="F18" s="258"/>
      <c r="G18" s="259"/>
      <c r="H18" s="94"/>
      <c r="I18" s="94"/>
      <c r="J18" s="88"/>
      <c r="K18" s="94"/>
      <c r="L18" s="46"/>
      <c r="M18" s="47"/>
      <c r="N18" s="40"/>
      <c r="O18" s="260"/>
    </row>
    <row r="19" spans="2:15" ht="19.05" customHeight="1" thickBot="1">
      <c r="B19" s="27" t="s">
        <v>1755</v>
      </c>
      <c r="C19" s="27" t="s">
        <v>1756</v>
      </c>
      <c r="E19" s="27"/>
    </row>
    <row r="20" spans="2:15" ht="30" customHeight="1" thickBot="1">
      <c r="B20" s="10" t="s">
        <v>45</v>
      </c>
      <c r="C20" s="530" t="s">
        <v>1211</v>
      </c>
      <c r="E20" s="747" t="str">
        <f>'SDG frame'!A22</f>
        <v>B - Global outreach (product)</v>
      </c>
      <c r="F20" s="760" t="str">
        <f>'SDG frame'!A36</f>
        <v>Indicators</v>
      </c>
      <c r="G20" s="761"/>
      <c r="H20" s="762"/>
      <c r="I20" s="763"/>
      <c r="J20" s="763"/>
      <c r="K20" s="763"/>
      <c r="L20" s="762"/>
      <c r="M20" s="764"/>
      <c r="N20" s="753" t="str">
        <f>N10</f>
        <v>Specify depending on the SDG:</v>
      </c>
    </row>
    <row r="21" spans="2:15" ht="30" customHeight="1">
      <c r="B21" s="10" t="s">
        <v>46</v>
      </c>
      <c r="C21" s="530" t="s">
        <v>1212</v>
      </c>
      <c r="E21" s="748"/>
      <c r="F21" s="18" t="str">
        <f t="shared" ref="F21:M21" si="1">F11</f>
        <v>Indicator parameter</v>
      </c>
      <c r="G21" s="230" t="str">
        <f t="shared" si="1"/>
        <v>Indicator code</v>
      </c>
      <c r="H21" s="190" t="str">
        <f t="shared" si="1"/>
        <v>Title of the indicator</v>
      </c>
      <c r="I21" s="212" t="str">
        <f t="shared" si="1"/>
        <v>Output</v>
      </c>
      <c r="J21" s="213" t="str">
        <f t="shared" si="1"/>
        <v>Unit</v>
      </c>
      <c r="K21" s="214" t="str">
        <f t="shared" si="1"/>
        <v>Comments</v>
      </c>
      <c r="L21" s="272" t="str">
        <f t="shared" si="1"/>
        <v>IRIS reference</v>
      </c>
      <c r="M21" s="19" t="str">
        <f t="shared" si="1"/>
        <v>IRIS code</v>
      </c>
      <c r="N21" s="754"/>
    </row>
    <row r="22" spans="2:15" ht="71.55" customHeight="1" thickBot="1">
      <c r="B22" s="10" t="s">
        <v>47</v>
      </c>
      <c r="C22" s="530" t="s">
        <v>1213</v>
      </c>
      <c r="E22" s="743" t="str">
        <f>'SDG frame'!A23</f>
        <v xml:space="preserve">Scale in total number of products sold / distributed / offered </v>
      </c>
      <c r="F22" s="17" t="str">
        <f>INDEX($B18:$D18,1,MATCH(Welcome!$S$6,$B$2:$D$2,0))</f>
        <v>Production of basic services (not covered by specific SDG)</v>
      </c>
      <c r="G22" s="41" t="s">
        <v>725</v>
      </c>
      <c r="H22" s="68" t="str">
        <f>INDEX('IRIS indicators traductions'!$B$3:$I$11,MATCH(M22,'IRIS indicators traductions'!$B$5:$B$8,0)+2,MATCH(Welcome!$S$6,'IRIS indicators traductions'!$G$4:$I$4,0)+5)</f>
        <v>Number of product/service sold by the organization during the reporting period</v>
      </c>
      <c r="I22" s="273"/>
      <c r="J22" s="274" t="s">
        <v>918</v>
      </c>
      <c r="K22" s="275"/>
      <c r="L22" s="33" t="str">
        <f>INDEX('IRIS indicators traductions'!$B$3:$I$11,MATCH(M22,'IRIS indicators traductions'!$B$5:$B$8,0)+2,MATCH(Welcome!$S$6,'IRIS indicators traductions'!$C$4:$E$4,0)+1)</f>
        <v xml:space="preserve">Units/Volume Sold: Total </v>
      </c>
      <c r="M22" s="9" t="s">
        <v>43</v>
      </c>
      <c r="N22" s="10" t="str">
        <f>INDEX($B20:$D20,1,MATCH(Welcome!$S$6,$B$2:$D$2,0))</f>
        <v>Basic needs not covered by specific SDG</v>
      </c>
    </row>
    <row r="23" spans="2:15" ht="20.25" customHeight="1" thickBot="1">
      <c r="B23" s="16" t="s">
        <v>44</v>
      </c>
      <c r="C23" s="57" t="s">
        <v>1210</v>
      </c>
      <c r="E23" s="743"/>
      <c r="F23" s="11"/>
      <c r="G23" s="8"/>
      <c r="H23" s="7"/>
      <c r="I23" s="7"/>
      <c r="J23" s="8"/>
      <c r="K23" s="7"/>
      <c r="L23" s="8"/>
      <c r="M23" s="9"/>
      <c r="N23" s="10" t="str">
        <f>INDEX($B21:$D21,1,MATCH(Welcome!$S$6,$B$2:$D$2,0))</f>
        <v xml:space="preserve">Loans, savings accounts </v>
      </c>
    </row>
    <row r="24" spans="2:15" ht="20.25" customHeight="1">
      <c r="E24" s="743"/>
      <c r="F24" s="11"/>
      <c r="G24" s="8"/>
      <c r="H24" s="7"/>
      <c r="I24" s="7"/>
      <c r="J24" s="8"/>
      <c r="K24" s="7"/>
      <c r="L24" s="8"/>
      <c r="M24" s="9"/>
      <c r="N24" s="10" t="str">
        <f>INDEX($B22:$D22,1,MATCH(Welcome!$S$6,$B$2:$D$2,0))</f>
        <v>Insurance/social protection</v>
      </c>
    </row>
    <row r="25" spans="2:15" ht="20.25" customHeight="1" thickBot="1">
      <c r="E25" s="744"/>
      <c r="F25" s="12"/>
      <c r="G25" s="14"/>
      <c r="H25" s="13"/>
      <c r="I25" s="13"/>
      <c r="J25" s="14"/>
      <c r="K25" s="13"/>
      <c r="L25" s="14"/>
      <c r="M25" s="15"/>
      <c r="N25" s="16" t="str">
        <f>INDEX($B23:$D23,1,MATCH(Welcome!$S$6,$B$2:$D$2,0))</f>
        <v>Financial literacy</v>
      </c>
    </row>
    <row r="26" spans="2:15" ht="19.05" customHeight="1" thickBot="1">
      <c r="E26" s="27"/>
    </row>
    <row r="27" spans="2:15" ht="30" customHeight="1" thickBot="1">
      <c r="E27" s="788" t="str">
        <f>'SDG frame'!A24</f>
        <v>C - Accessibility/ affordability</v>
      </c>
      <c r="F27" s="804" t="str">
        <f>'SDG frame'!A53</f>
        <v>Indicators related to accessibility</v>
      </c>
      <c r="G27" s="804"/>
      <c r="H27" s="805"/>
      <c r="I27" s="806"/>
      <c r="J27" s="806"/>
      <c r="K27" s="806"/>
      <c r="L27" s="805"/>
      <c r="M27" s="807"/>
    </row>
    <row r="28" spans="2:15" ht="30" customHeight="1">
      <c r="E28" s="789"/>
      <c r="F28" s="231" t="str">
        <f t="shared" ref="F28:M28" si="2">F11</f>
        <v>Indicator parameter</v>
      </c>
      <c r="G28" s="231" t="str">
        <f t="shared" si="2"/>
        <v>Indicator code</v>
      </c>
      <c r="H28" s="276" t="str">
        <f t="shared" si="2"/>
        <v>Title of the indicator</v>
      </c>
      <c r="I28" s="203" t="str">
        <f t="shared" si="2"/>
        <v>Output</v>
      </c>
      <c r="J28" s="204" t="str">
        <f t="shared" si="2"/>
        <v>Unit</v>
      </c>
      <c r="K28" s="205" t="str">
        <f t="shared" si="2"/>
        <v>Comments</v>
      </c>
      <c r="L28" s="277" t="str">
        <f t="shared" si="2"/>
        <v>IRIS reference</v>
      </c>
      <c r="M28" s="22" t="str">
        <f t="shared" si="2"/>
        <v>IRIS code</v>
      </c>
    </row>
    <row r="29" spans="2:15" ht="62.55" customHeight="1">
      <c r="B29" s="27" t="s">
        <v>48</v>
      </c>
      <c r="C29" s="473" t="s">
        <v>1214</v>
      </c>
      <c r="E29" s="790" t="str">
        <f>'SDG frame'!A25</f>
        <v>Indicators to track ease of access / efforts to reach the target population</v>
      </c>
      <c r="F29" s="41" t="str">
        <f>INDEX($B29:$D29,1,MATCH(Welcome!$S$6,$B$2:$D$2,0))</f>
        <v>Basic services, social protection, financial services</v>
      </c>
      <c r="G29" s="41" t="s">
        <v>726</v>
      </c>
      <c r="H29" s="68" t="str">
        <f>INDEX('IRIS indicators traductions'!$B$3:$I$11,MATCH(M29,'IRIS indicators traductions'!$B$5:$B$8,0)+2,MATCH(Welcome!$S$6,'IRIS indicators traductions'!$G$4:$I$4,0)+5)</f>
        <v>Number of unique client individuals who were served by the organization and provided access, during the reporting period, to products/services they were unable to access prior to the reporting period</v>
      </c>
      <c r="I29" s="278"/>
      <c r="J29" s="263" t="s">
        <v>918</v>
      </c>
      <c r="K29" s="279"/>
      <c r="L29" s="531" t="str">
        <f>INDEX('IRIS indicators traductions'!$B$3:$I$11,MATCH(M29,'IRIS indicators traductions'!$B$5:$B$8,0)+2,MATCH(Welcome!$S$6,'IRIS indicators traductions'!$C$4:$E$4,0)+1)</f>
        <v xml:space="preserve">Number of client individuals, provided new access </v>
      </c>
      <c r="M29" s="9" t="s">
        <v>49</v>
      </c>
    </row>
    <row r="30" spans="2:15" ht="29.55" customHeight="1" thickBot="1">
      <c r="B30" s="27" t="s">
        <v>51</v>
      </c>
      <c r="C30" s="473" t="s">
        <v>1215</v>
      </c>
      <c r="E30" s="790"/>
      <c r="F30" s="41" t="str">
        <f>INDEX($B30:$D30,1,MATCH(Welcome!$S$6,$B$2:$D$2,0))</f>
        <v>Financial inclusion</v>
      </c>
      <c r="G30" s="41" t="s">
        <v>727</v>
      </c>
      <c r="H30" s="68" t="str">
        <f>INDEX('IRIS indicators traductions'!$B$3:$I$11,MATCH(M30,'IRIS indicators traductions'!$B$5:$B$8,0)+2,MATCH(Welcome!$S$6,'IRIS indicators traductions'!$G$4:$I$4,0)+5)</f>
        <v>Average loan size disbursed by the organization during the reporting period</v>
      </c>
      <c r="I30" s="280"/>
      <c r="J30" s="274" t="s">
        <v>919</v>
      </c>
      <c r="K30" s="281"/>
      <c r="L30" s="33" t="str">
        <f>INDEX('IRIS indicators traductions'!$B$3:$I$11,MATCH(M30,'IRIS indicators traductions'!$B$5:$B$8,0)+2,MATCH(Welcome!$S$6,'IRIS indicators traductions'!$C$4:$E$4,0)+1)</f>
        <v>Average Loan Size Disbursed</v>
      </c>
      <c r="M30" s="9" t="s">
        <v>52</v>
      </c>
    </row>
    <row r="31" spans="2:15" ht="16.5" customHeight="1" thickBot="1">
      <c r="E31" s="790"/>
      <c r="F31" s="43"/>
      <c r="G31" s="43"/>
      <c r="H31" s="245"/>
      <c r="I31" s="245"/>
      <c r="J31" s="43"/>
      <c r="K31" s="245"/>
      <c r="L31" s="43"/>
      <c r="M31" s="44"/>
    </row>
    <row r="32" spans="2:15" ht="30" customHeight="1" thickBot="1">
      <c r="E32" s="790"/>
      <c r="F32" s="804" t="str">
        <f>'SDG frame'!A54</f>
        <v>Indicators related to affordability</v>
      </c>
      <c r="G32" s="804"/>
      <c r="H32" s="805" t="s">
        <v>26</v>
      </c>
      <c r="I32" s="806"/>
      <c r="J32" s="806"/>
      <c r="K32" s="806"/>
      <c r="L32" s="805"/>
      <c r="M32" s="807"/>
    </row>
    <row r="33" spans="2:13" ht="30" customHeight="1">
      <c r="E33" s="790"/>
      <c r="F33" s="231" t="str">
        <f t="shared" ref="F33:M33" si="3">F11</f>
        <v>Indicator parameter</v>
      </c>
      <c r="G33" s="231" t="str">
        <f t="shared" si="3"/>
        <v>Indicator code</v>
      </c>
      <c r="H33" s="276" t="str">
        <f t="shared" si="3"/>
        <v>Title of the indicator</v>
      </c>
      <c r="I33" s="203" t="str">
        <f t="shared" si="3"/>
        <v>Output</v>
      </c>
      <c r="J33" s="204" t="str">
        <f t="shared" si="3"/>
        <v>Unit</v>
      </c>
      <c r="K33" s="205" t="str">
        <f t="shared" si="3"/>
        <v>Comments</v>
      </c>
      <c r="L33" s="277" t="str">
        <f t="shared" si="3"/>
        <v>IRIS reference</v>
      </c>
      <c r="M33" s="22" t="str">
        <f t="shared" si="3"/>
        <v>IRIS code</v>
      </c>
    </row>
    <row r="34" spans="2:13" ht="52.2" customHeight="1" thickBot="1">
      <c r="B34" s="27" t="s">
        <v>1204</v>
      </c>
      <c r="C34" s="57" t="s">
        <v>1216</v>
      </c>
      <c r="E34" s="790"/>
      <c r="F34" s="267"/>
      <c r="G34" s="253" t="s">
        <v>728</v>
      </c>
      <c r="H34" s="68" t="str">
        <f>INDEX($B34:$D34,1,MATCH(Welcome!$S$6,$B$2:$D$2,0))</f>
        <v>Number of people benefiting from adapted price (free, cost reduction, adapted to purchasing power, subsidized (direct/cross subsidization, etc.)) depending on business model of the Social Business</v>
      </c>
      <c r="I34" s="282"/>
      <c r="J34" s="264" t="s">
        <v>918</v>
      </c>
      <c r="K34" s="283"/>
      <c r="L34" s="37" t="s">
        <v>37</v>
      </c>
      <c r="M34" s="38" t="s">
        <v>37</v>
      </c>
    </row>
    <row r="35" spans="2:13" ht="18.600000000000001" thickBot="1">
      <c r="E35" s="791"/>
      <c r="F35" s="232"/>
      <c r="G35" s="88"/>
      <c r="H35" s="94"/>
      <c r="I35" s="90"/>
      <c r="J35" s="88"/>
      <c r="K35" s="90"/>
      <c r="L35" s="46"/>
      <c r="M35" s="47"/>
    </row>
    <row r="36" spans="2:13" ht="18" customHeight="1" thickBot="1">
      <c r="E36" s="27"/>
    </row>
    <row r="37" spans="2:13" ht="33" customHeight="1">
      <c r="E37" s="796" t="str">
        <f>'SDG frame'!A26</f>
        <v>D - Satisfaction</v>
      </c>
      <c r="F37" s="800" t="str">
        <f>'SDG frame'!A36</f>
        <v>Indicators</v>
      </c>
      <c r="G37" s="800"/>
      <c r="H37" s="801"/>
      <c r="I37" s="802"/>
      <c r="J37" s="802"/>
      <c r="K37" s="802"/>
      <c r="L37" s="801"/>
      <c r="M37" s="803"/>
    </row>
    <row r="38" spans="2:13" ht="33" customHeight="1">
      <c r="E38" s="797"/>
      <c r="F38" s="613" t="str">
        <f t="shared" ref="F38:M38" si="4">F33</f>
        <v>Indicator parameter</v>
      </c>
      <c r="G38" s="508" t="str">
        <f t="shared" si="4"/>
        <v>Indicator code</v>
      </c>
      <c r="H38" s="509" t="str">
        <f t="shared" si="4"/>
        <v>Title of the indicator</v>
      </c>
      <c r="I38" s="508" t="str">
        <f t="shared" si="4"/>
        <v>Output</v>
      </c>
      <c r="J38" s="508" t="str">
        <f t="shared" si="4"/>
        <v>Unit</v>
      </c>
      <c r="K38" s="508" t="str">
        <f t="shared" si="4"/>
        <v>Comments</v>
      </c>
      <c r="L38" s="508" t="str">
        <f t="shared" si="4"/>
        <v>IRIS reference</v>
      </c>
      <c r="M38" s="509" t="str">
        <f t="shared" si="4"/>
        <v>IRIS code</v>
      </c>
    </row>
    <row r="39" spans="2:13" ht="30" customHeight="1">
      <c r="B39" s="58" t="s">
        <v>1781</v>
      </c>
      <c r="C39" s="632" t="s">
        <v>1778</v>
      </c>
      <c r="E39" s="798" t="str">
        <f>'SDG frame'!A27</f>
        <v>Indicators to measure beneficiary's satisfaction (see Definitions tab)</v>
      </c>
      <c r="F39" s="11"/>
      <c r="G39" s="8" t="s">
        <v>1790</v>
      </c>
      <c r="H39" s="632" t="str">
        <f>INDEX($B39:$D39,1,MATCH(Welcome!$S$6,$B$2:$D$2,0))</f>
        <v>Price-performance ratio</v>
      </c>
      <c r="I39" s="290"/>
      <c r="J39" s="263"/>
      <c r="K39" s="291"/>
      <c r="L39" s="37" t="s">
        <v>37</v>
      </c>
      <c r="M39" s="38"/>
    </row>
    <row r="40" spans="2:13" ht="30" customHeight="1">
      <c r="B40" s="58" t="s">
        <v>1779</v>
      </c>
      <c r="C40" s="634" t="s">
        <v>1779</v>
      </c>
      <c r="E40" s="798"/>
      <c r="F40" s="11"/>
      <c r="G40" s="8" t="s">
        <v>1791</v>
      </c>
      <c r="H40" s="634" t="str">
        <f>INDEX($B40:$D40,1,MATCH(Welcome!$S$6,$B$2:$D$2,0))</f>
        <v>Net Promoter Score</v>
      </c>
      <c r="I40" s="302"/>
      <c r="J40" s="303"/>
      <c r="K40" s="304"/>
      <c r="L40" s="33" t="s">
        <v>37</v>
      </c>
      <c r="M40" s="152"/>
    </row>
    <row r="41" spans="2:13" ht="30" customHeight="1" thickBot="1">
      <c r="B41" s="58" t="s">
        <v>1782</v>
      </c>
      <c r="C41" s="634" t="s">
        <v>1780</v>
      </c>
      <c r="E41" s="798"/>
      <c r="F41" s="11"/>
      <c r="G41" s="8" t="s">
        <v>1792</v>
      </c>
      <c r="H41" s="634" t="str">
        <f>INDEX($B41:$D41,1,MATCH(Welcome!$S$6,$B$2:$D$2,0))</f>
        <v>Effort Rate</v>
      </c>
      <c r="I41" s="305"/>
      <c r="J41" s="306"/>
      <c r="K41" s="307"/>
      <c r="L41" s="37" t="s">
        <v>37</v>
      </c>
      <c r="M41" s="38"/>
    </row>
    <row r="42" spans="2:13" ht="18.600000000000001" customHeight="1" thickBot="1">
      <c r="E42" s="799"/>
      <c r="F42" s="52"/>
      <c r="G42" s="14"/>
      <c r="H42" s="644"/>
      <c r="I42" s="644"/>
      <c r="J42" s="487"/>
      <c r="K42" s="644"/>
      <c r="L42" s="46"/>
      <c r="M42" s="47"/>
    </row>
    <row r="43" spans="2:13" ht="18" customHeight="1" thickBot="1">
      <c r="E43" s="27"/>
    </row>
    <row r="44" spans="2:13" ht="30" customHeight="1" thickBot="1">
      <c r="E44" s="794" t="str">
        <f>'SDG frame'!A28</f>
        <v>E - Outcome</v>
      </c>
      <c r="F44" s="813" t="str">
        <f>'SDG frame'!A55</f>
        <v>Indicators on observed changes</v>
      </c>
      <c r="G44" s="813"/>
      <c r="H44" s="814" t="s">
        <v>26</v>
      </c>
      <c r="I44" s="815"/>
      <c r="J44" s="815"/>
      <c r="K44" s="815"/>
      <c r="L44" s="814"/>
      <c r="M44" s="816"/>
    </row>
    <row r="45" spans="2:13" ht="30" customHeight="1">
      <c r="E45" s="795"/>
      <c r="F45" s="233" t="str">
        <f t="shared" ref="F45:M45" si="5">F11</f>
        <v>Indicator parameter</v>
      </c>
      <c r="G45" s="233" t="str">
        <f t="shared" si="5"/>
        <v>Indicator code</v>
      </c>
      <c r="H45" s="287" t="str">
        <f t="shared" si="5"/>
        <v>Title of the indicator</v>
      </c>
      <c r="I45" s="206" t="str">
        <f t="shared" si="5"/>
        <v>Output</v>
      </c>
      <c r="J45" s="207" t="str">
        <f t="shared" si="5"/>
        <v>Unit</v>
      </c>
      <c r="K45" s="208" t="str">
        <f t="shared" si="5"/>
        <v>Comments</v>
      </c>
      <c r="L45" s="288" t="str">
        <f t="shared" si="5"/>
        <v>IRIS reference</v>
      </c>
      <c r="M45" s="24" t="str">
        <f t="shared" si="5"/>
        <v>IRIS code</v>
      </c>
    </row>
    <row r="46" spans="2:13" ht="54.75" customHeight="1" thickBot="1">
      <c r="B46" s="27" t="s">
        <v>55</v>
      </c>
      <c r="C46" s="27" t="s">
        <v>1217</v>
      </c>
      <c r="E46" s="792" t="str">
        <f>'SDG frame'!A29</f>
        <v>Indicator of change (on the short run) or perception of change by the beneficiaries</v>
      </c>
      <c r="F46" s="8"/>
      <c r="G46" s="8" t="s">
        <v>729</v>
      </c>
      <c r="H46" s="68" t="str">
        <f>INDEX($B46:$D46,1,MATCH(Welcome!$S$6,$B$2:$D$2,0))</f>
        <v>After years 3 and 5: % of households above the selected poverty line, who were below the line at entry</v>
      </c>
      <c r="I46" s="229"/>
      <c r="J46" s="264" t="s">
        <v>918</v>
      </c>
      <c r="K46" s="289"/>
      <c r="L46" s="37" t="s">
        <v>37</v>
      </c>
      <c r="M46" s="38" t="s">
        <v>37</v>
      </c>
    </row>
    <row r="47" spans="2:13" ht="24.75" customHeight="1" thickBot="1">
      <c r="E47" s="792"/>
      <c r="F47" s="49"/>
      <c r="G47" s="49"/>
      <c r="H47" s="49"/>
      <c r="I47" s="49"/>
      <c r="J47" s="46"/>
      <c r="K47" s="49"/>
      <c r="L47" s="49"/>
      <c r="M47" s="50"/>
    </row>
    <row r="48" spans="2:13" ht="30" customHeight="1" thickBot="1">
      <c r="E48" s="792"/>
      <c r="F48" s="813" t="str">
        <f>'SDG frame'!A56</f>
        <v>Indicators of perception of changes</v>
      </c>
      <c r="G48" s="813"/>
      <c r="H48" s="814" t="s">
        <v>26</v>
      </c>
      <c r="I48" s="815"/>
      <c r="J48" s="815"/>
      <c r="K48" s="815"/>
      <c r="L48" s="814"/>
      <c r="M48" s="816"/>
    </row>
    <row r="49" spans="2:13" ht="30" customHeight="1">
      <c r="E49" s="792"/>
      <c r="F49" s="233" t="str">
        <f t="shared" ref="F49:M49" si="6">F11</f>
        <v>Indicator parameter</v>
      </c>
      <c r="G49" s="233" t="str">
        <f t="shared" si="6"/>
        <v>Indicator code</v>
      </c>
      <c r="H49" s="287" t="str">
        <f t="shared" si="6"/>
        <v>Title of the indicator</v>
      </c>
      <c r="I49" s="206" t="str">
        <f t="shared" si="6"/>
        <v>Output</v>
      </c>
      <c r="J49" s="207" t="str">
        <f t="shared" si="6"/>
        <v>Unit</v>
      </c>
      <c r="K49" s="208" t="str">
        <f t="shared" si="6"/>
        <v>Comments</v>
      </c>
      <c r="L49" s="288" t="str">
        <f t="shared" si="6"/>
        <v>IRIS reference</v>
      </c>
      <c r="M49" s="24" t="str">
        <f t="shared" si="6"/>
        <v>IRIS code</v>
      </c>
    </row>
    <row r="50" spans="2:13" ht="51" customHeight="1">
      <c r="B50" s="27" t="s">
        <v>56</v>
      </c>
      <c r="C50" s="27" t="s">
        <v>1218</v>
      </c>
      <c r="E50" s="792"/>
      <c r="F50" s="234"/>
      <c r="G50" s="237" t="s">
        <v>730</v>
      </c>
      <c r="H50" s="93" t="str">
        <f>INDEX($B50:$D50,1,MATCH(Welcome!$S$6,$B$2:$D$2,0))</f>
        <v>% of beneficiaries who report an increase in their income [in past year/s]</v>
      </c>
      <c r="I50" s="290"/>
      <c r="J50" s="263" t="s">
        <v>920</v>
      </c>
      <c r="K50" s="291"/>
      <c r="L50" s="37" t="s">
        <v>37</v>
      </c>
      <c r="M50" s="38" t="s">
        <v>37</v>
      </c>
    </row>
    <row r="51" spans="2:13" ht="24.75" customHeight="1" thickBot="1">
      <c r="B51" s="27" t="s">
        <v>57</v>
      </c>
      <c r="C51" s="27" t="s">
        <v>1219</v>
      </c>
      <c r="E51" s="792"/>
      <c r="F51" s="7"/>
      <c r="G51" s="8" t="s">
        <v>731</v>
      </c>
      <c r="H51" s="68" t="str">
        <f>INDEX($B51:$D51,1,MATCH(Welcome!$S$6,$B$2:$D$2,0))</f>
        <v>% of beneficiaries who report a perception of improved standards of living</v>
      </c>
      <c r="I51" s="292"/>
      <c r="J51" s="264" t="s">
        <v>920</v>
      </c>
      <c r="K51" s="293"/>
      <c r="L51" s="37" t="s">
        <v>37</v>
      </c>
      <c r="M51" s="38" t="s">
        <v>37</v>
      </c>
    </row>
    <row r="52" spans="2:13" ht="24.75" customHeight="1" thickBot="1">
      <c r="E52" s="793"/>
      <c r="F52" s="13"/>
      <c r="G52" s="14"/>
      <c r="H52" s="94"/>
      <c r="I52" s="94"/>
      <c r="J52" s="88"/>
      <c r="K52" s="94"/>
      <c r="L52" s="46"/>
      <c r="M52" s="47"/>
    </row>
    <row r="53" spans="2:13" ht="20.25" customHeight="1" thickBot="1"/>
    <row r="54" spans="2:13" ht="30" customHeight="1" thickBot="1">
      <c r="E54" s="768" t="str">
        <f>'SDG frame'!A30</f>
        <v>F - Impact</v>
      </c>
      <c r="F54" s="808" t="str">
        <f>'SDG frame'!A57</f>
        <v>UN IAEG-SDGs indicators</v>
      </c>
      <c r="G54" s="809"/>
      <c r="H54" s="810" t="s">
        <v>26</v>
      </c>
      <c r="I54" s="811"/>
      <c r="J54" s="811"/>
      <c r="K54" s="811"/>
      <c r="L54" s="810"/>
      <c r="M54" s="812"/>
    </row>
    <row r="55" spans="2:13" ht="30" customHeight="1">
      <c r="E55" s="769"/>
      <c r="F55" s="25" t="s">
        <v>65</v>
      </c>
      <c r="G55" s="25" t="str">
        <f t="shared" ref="G55:M55" si="7">G11</f>
        <v>Indicator code</v>
      </c>
      <c r="H55" s="445" t="str">
        <f t="shared" si="7"/>
        <v>Title of the indicator</v>
      </c>
      <c r="I55" s="296" t="str">
        <f t="shared" si="7"/>
        <v>Output</v>
      </c>
      <c r="J55" s="297" t="str">
        <f t="shared" si="7"/>
        <v>Unit</v>
      </c>
      <c r="K55" s="298" t="str">
        <f t="shared" si="7"/>
        <v>Comments</v>
      </c>
      <c r="L55" s="295" t="str">
        <f t="shared" si="7"/>
        <v>IRIS reference</v>
      </c>
      <c r="M55" s="26" t="str">
        <f t="shared" si="7"/>
        <v>IRIS code</v>
      </c>
    </row>
    <row r="56" spans="2:13" ht="63" customHeight="1">
      <c r="B56" s="27" t="s">
        <v>60</v>
      </c>
      <c r="C56" s="57" t="s">
        <v>1220</v>
      </c>
      <c r="E56" s="770" t="str">
        <f>'SDG frame'!A31</f>
        <v>The organizations can track the changes at the national level, measured on the SDG framework, to see whether their actions are in line with changes observed at the national level, and how they may have played a role</v>
      </c>
      <c r="F56" s="163" t="s">
        <v>59</v>
      </c>
      <c r="G56" s="237" t="s">
        <v>732</v>
      </c>
      <c r="H56" s="93" t="str">
        <f>INDEX($B56:$D56,1,MATCH(Welcome!$S$6,$B$2:$D$2,0))</f>
        <v xml:space="preserve">Proportion of population below the international poverty line </v>
      </c>
      <c r="I56" s="290"/>
      <c r="J56" s="263" t="s">
        <v>920</v>
      </c>
      <c r="K56" s="291"/>
      <c r="L56" s="237" t="s">
        <v>37</v>
      </c>
      <c r="M56" s="444" t="s">
        <v>37</v>
      </c>
    </row>
    <row r="57" spans="2:13" ht="45.75" customHeight="1">
      <c r="B57" s="27" t="s">
        <v>62</v>
      </c>
      <c r="C57" s="57" t="s">
        <v>1221</v>
      </c>
      <c r="E57" s="770"/>
      <c r="F57" s="11" t="s">
        <v>61</v>
      </c>
      <c r="G57" s="8" t="s">
        <v>733</v>
      </c>
      <c r="H57" s="68" t="str">
        <f>INDEX($B57:$D57,1,MATCH(Welcome!$S$6,$B$2:$D$2,0))</f>
        <v>Proportion of population below the national poverty line</v>
      </c>
      <c r="I57" s="290"/>
      <c r="J57" s="263" t="s">
        <v>920</v>
      </c>
      <c r="K57" s="291"/>
      <c r="L57" s="8" t="s">
        <v>37</v>
      </c>
      <c r="M57" s="9" t="s">
        <v>37</v>
      </c>
    </row>
    <row r="58" spans="2:13" ht="45.75" customHeight="1">
      <c r="B58" s="27" t="s">
        <v>64</v>
      </c>
      <c r="C58" s="57" t="s">
        <v>1222</v>
      </c>
      <c r="E58" s="770"/>
      <c r="F58" s="11" t="s">
        <v>63</v>
      </c>
      <c r="G58" s="8" t="s">
        <v>734</v>
      </c>
      <c r="H58" s="68" t="str">
        <f>INDEX($B58:$D58,1,MATCH(Welcome!$S$6,$B$2:$D$2,0))</f>
        <v>Proportion of men, women and children of all ages living in poverty in all its dimensions according to national definitions</v>
      </c>
      <c r="I58" s="290"/>
      <c r="J58" s="263" t="s">
        <v>920</v>
      </c>
      <c r="K58" s="291"/>
      <c r="L58" s="8" t="s">
        <v>37</v>
      </c>
      <c r="M58" s="9" t="s">
        <v>37</v>
      </c>
    </row>
    <row r="59" spans="2:13" ht="76.5" customHeight="1">
      <c r="B59" s="27" t="s">
        <v>68</v>
      </c>
      <c r="C59" s="57" t="s">
        <v>1223</v>
      </c>
      <c r="E59" s="770"/>
      <c r="F59" s="11" t="s">
        <v>67</v>
      </c>
      <c r="G59" s="8" t="s">
        <v>735</v>
      </c>
      <c r="H59" s="68" t="str">
        <f>INDEX($B59:$D59,1,MATCH(Welcome!$S$6,$B$2:$D$2,0))</f>
        <v>Proportion of population covered by social protection floors/systems</v>
      </c>
      <c r="I59" s="290"/>
      <c r="J59" s="263" t="s">
        <v>920</v>
      </c>
      <c r="K59" s="291"/>
      <c r="L59" s="8" t="s">
        <v>37</v>
      </c>
      <c r="M59" s="9" t="s">
        <v>37</v>
      </c>
    </row>
    <row r="60" spans="2:13" ht="39.75" customHeight="1" thickBot="1">
      <c r="B60" s="27" t="s">
        <v>70</v>
      </c>
      <c r="C60" s="57" t="s">
        <v>1224</v>
      </c>
      <c r="E60" s="771"/>
      <c r="F60" s="12" t="s">
        <v>69</v>
      </c>
      <c r="G60" s="14" t="s">
        <v>736</v>
      </c>
      <c r="H60" s="94" t="str">
        <f>INDEX($B60:$D60,1,MATCH(Welcome!$S$6,$B$2:$D$2,0))</f>
        <v xml:space="preserve">Proportion of population living in households with access to basic services </v>
      </c>
      <c r="I60" s="292"/>
      <c r="J60" s="264" t="s">
        <v>920</v>
      </c>
      <c r="K60" s="293"/>
      <c r="L60" s="14" t="s">
        <v>37</v>
      </c>
      <c r="M60" s="15" t="s">
        <v>37</v>
      </c>
    </row>
    <row r="61" spans="2:13" ht="24.75" customHeight="1" thickBot="1"/>
    <row r="62" spans="2:13" ht="46.05" customHeight="1">
      <c r="E62" s="772" t="str">
        <f>'SDG frame'!A32</f>
        <v>Annexes</v>
      </c>
      <c r="F62" s="783" t="str">
        <f>'SDG frame'!A33</f>
        <v>Remarks</v>
      </c>
      <c r="G62" s="784"/>
      <c r="H62" s="785"/>
      <c r="I62" s="619" t="str">
        <f>'SDG frame'!A34</f>
        <v>Complementary sources</v>
      </c>
      <c r="J62" s="786" t="str">
        <f>'SDG frame'!A35</f>
        <v>Feedback</v>
      </c>
      <c r="K62" s="787"/>
    </row>
    <row r="63" spans="2:13" ht="38.549999999999997" customHeight="1">
      <c r="B63" s="27" t="s">
        <v>74</v>
      </c>
      <c r="C63" s="102" t="s">
        <v>1225</v>
      </c>
      <c r="E63" s="773"/>
      <c r="F63" s="775" t="str">
        <f>INDEX($B63:$D63,1,MATCH(Welcome!$S$6,$B$2:$D$2,0))</f>
        <v>*definition: below international poverty line, OR national poverty line, OR living in poverty according to national definitions</v>
      </c>
      <c r="G63" s="776"/>
      <c r="H63" s="777"/>
      <c r="I63" s="54"/>
      <c r="J63" s="766" t="s">
        <v>80</v>
      </c>
      <c r="K63" s="767"/>
    </row>
    <row r="64" spans="2:13" ht="37.049999999999997" customHeight="1">
      <c r="B64" s="27" t="s">
        <v>737</v>
      </c>
      <c r="C64" s="102" t="s">
        <v>1226</v>
      </c>
      <c r="E64" s="773"/>
      <c r="F64" s="775" t="str">
        <f>INDEX($B64:$D64,1,MATCH(Welcome!$S$6,$B$2:$D$2,0))</f>
        <v>Definition of "secured legal titles/ tenure rights": land title, renting contract that guarantees secured access to lands. Depends also on local contexts.</v>
      </c>
      <c r="G64" s="776"/>
      <c r="H64" s="777"/>
      <c r="I64" s="54"/>
      <c r="J64" s="778" t="s">
        <v>81</v>
      </c>
      <c r="K64" s="779"/>
    </row>
    <row r="65" spans="2:11" ht="37.5" customHeight="1">
      <c r="B65" s="27" t="s">
        <v>75</v>
      </c>
      <c r="C65" s="102" t="s">
        <v>1227</v>
      </c>
      <c r="E65" s="773"/>
      <c r="F65" s="775" t="str">
        <f>INDEX($B65:$D65,1,MATCH(Welcome!$S$6,$B$2:$D$2,0))</f>
        <v>*** You can use the following segmentations:</v>
      </c>
      <c r="G65" s="776"/>
      <c r="H65" s="777"/>
      <c r="I65" s="54"/>
      <c r="J65" s="299"/>
      <c r="K65" s="197"/>
    </row>
    <row r="66" spans="2:11" ht="21" customHeight="1">
      <c r="B66" s="27" t="s">
        <v>76</v>
      </c>
      <c r="C66" s="529" t="s">
        <v>1228</v>
      </c>
      <c r="E66" s="773"/>
      <c r="F66" s="775" t="str">
        <f>INDEX($B66:$D66,1,MATCH(Welcome!$S$6,$B$2:$D$2,0))</f>
        <v>·       Number of borrowers reached</v>
      </c>
      <c r="G66" s="776"/>
      <c r="H66" s="777"/>
      <c r="I66" s="54"/>
      <c r="J66" s="299"/>
      <c r="K66" s="197"/>
    </row>
    <row r="67" spans="2:11" ht="21" customHeight="1">
      <c r="B67" s="27" t="s">
        <v>77</v>
      </c>
      <c r="C67" s="529" t="s">
        <v>1229</v>
      </c>
      <c r="E67" s="773"/>
      <c r="F67" s="775" t="str">
        <f>INDEX($B67:$D67,1,MATCH(Welcome!$S$6,$B$2:$D$2,0))</f>
        <v>·       Number of savers reached</v>
      </c>
      <c r="G67" s="776"/>
      <c r="H67" s="777"/>
      <c r="I67" s="54"/>
      <c r="J67" s="299"/>
      <c r="K67" s="197"/>
    </row>
    <row r="68" spans="2:11" ht="21" customHeight="1">
      <c r="B68" s="27" t="s">
        <v>78</v>
      </c>
      <c r="C68" s="529" t="s">
        <v>1230</v>
      </c>
      <c r="E68" s="773"/>
      <c r="F68" s="775" t="str">
        <f>INDEX($B68:$D68,1,MATCH(Welcome!$S$6,$B$2:$D$2,0))</f>
        <v>·       Number of people accessing voluntary insurance</v>
      </c>
      <c r="G68" s="776"/>
      <c r="H68" s="777"/>
      <c r="I68" s="54"/>
      <c r="J68" s="299"/>
      <c r="K68" s="197"/>
    </row>
    <row r="69" spans="2:11" ht="21" customHeight="1" thickBot="1">
      <c r="B69" s="27" t="s">
        <v>79</v>
      </c>
      <c r="C69" s="529" t="s">
        <v>1231</v>
      </c>
      <c r="E69" s="774"/>
      <c r="F69" s="780" t="str">
        <f>INDEX($B69:$D69,1,MATCH(Welcome!$S$6,$B$2:$D$2,0))</f>
        <v>·       Number of SMEs reached</v>
      </c>
      <c r="G69" s="781"/>
      <c r="H69" s="782"/>
      <c r="I69" s="55"/>
      <c r="J69" s="300"/>
      <c r="K69" s="198"/>
    </row>
    <row r="70" spans="2:11" ht="24.75" customHeight="1">
      <c r="C70" s="102"/>
    </row>
    <row r="71" spans="2:11" ht="24.75" customHeight="1">
      <c r="C71" s="57"/>
    </row>
    <row r="72" spans="2:11" ht="24.75" customHeight="1"/>
    <row r="73" spans="2:11" ht="24.75" customHeight="1"/>
    <row r="74" spans="2:11" ht="24.75" customHeight="1"/>
    <row r="75" spans="2:11" ht="24.75" customHeight="1"/>
    <row r="76" spans="2:11" ht="24.75" customHeight="1"/>
    <row r="77" spans="2:11" ht="24.75" customHeight="1"/>
    <row r="78" spans="2:11" ht="24.75" customHeight="1"/>
    <row r="79" spans="2:11" ht="24.75" customHeight="1"/>
    <row r="80" spans="2:1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sheetData>
  <sheetProtection selectLockedCells="1" selectUnlockedCells="1"/>
  <mergeCells count="43">
    <mergeCell ref="E2:J2"/>
    <mergeCell ref="E3:J3"/>
    <mergeCell ref="F7:M7"/>
    <mergeCell ref="E5:E8"/>
    <mergeCell ref="F5:M5"/>
    <mergeCell ref="F6:M6"/>
    <mergeCell ref="F8:M8"/>
    <mergeCell ref="F37:M37"/>
    <mergeCell ref="F27:M27"/>
    <mergeCell ref="F32:M32"/>
    <mergeCell ref="F54:M54"/>
    <mergeCell ref="F48:M48"/>
    <mergeCell ref="F44:M44"/>
    <mergeCell ref="E27:E28"/>
    <mergeCell ref="E29:E35"/>
    <mergeCell ref="E46:E52"/>
    <mergeCell ref="E44:E45"/>
    <mergeCell ref="E37:E38"/>
    <mergeCell ref="E39:E42"/>
    <mergeCell ref="J63:K63"/>
    <mergeCell ref="E54:E55"/>
    <mergeCell ref="E56:E60"/>
    <mergeCell ref="E62:E69"/>
    <mergeCell ref="F65:H65"/>
    <mergeCell ref="F67:H67"/>
    <mergeCell ref="J64:K64"/>
    <mergeCell ref="F63:H63"/>
    <mergeCell ref="F64:H64"/>
    <mergeCell ref="F69:H69"/>
    <mergeCell ref="F68:H68"/>
    <mergeCell ref="F66:H66"/>
    <mergeCell ref="F62:H62"/>
    <mergeCell ref="J62:K62"/>
    <mergeCell ref="E22:E25"/>
    <mergeCell ref="O10:O11"/>
    <mergeCell ref="E20:E21"/>
    <mergeCell ref="E10:E11"/>
    <mergeCell ref="E12:E18"/>
    <mergeCell ref="N10:N11"/>
    <mergeCell ref="N20:N21"/>
    <mergeCell ref="F10:M10"/>
    <mergeCell ref="F20:M20"/>
    <mergeCell ref="F15:M15"/>
  </mergeCells>
  <phoneticPr fontId="0" type="noConversion"/>
  <hyperlinks>
    <hyperlink ref="X27" r:id="rId1" display="Insee.fr : Les Comptes de la Nation : Dépenses des administrations publiques ventilées par fonction en 2016" xr:uid="{00000000-0004-0000-0A00-000000000000}"/>
    <hyperlink ref="X26" r:id="rId2" display=" Insee.fr :  Pauvreté en conditions de vie de 2004 à 2014 " xr:uid="{00000000-0004-0000-0A00-000001000000}"/>
    <hyperlink ref="X25" r:id="rId3" display="Insee.fr :  Taux de pauvreté en conditions de vie et de difficultés par grandes dimensions en 2016" xr:uid="{00000000-0004-0000-0A00-000002000000}"/>
    <hyperlink ref="X12" r:id="rId4" location="consulter-sommaire" display="Insee.fr : Revenu, niveau de vie et pauvreté en 2014" xr:uid="{00000000-0004-0000-0A00-000003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249977111117893"/>
  </sheetPr>
  <dimension ref="B1:Y90"/>
  <sheetViews>
    <sheetView showGridLines="0" view="pageBreakPreview" topLeftCell="A17" zoomScale="50" zoomScaleNormal="25" zoomScaleSheetLayoutView="50" workbookViewId="0">
      <selection activeCell="E41" sqref="E41:E44"/>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52.796875" style="27" customWidth="1"/>
    <col min="7" max="7" width="21" style="27" customWidth="1"/>
    <col min="8" max="8" width="100.296875" style="27" bestFit="1" customWidth="1"/>
    <col min="9" max="9" width="25.5" style="27" customWidth="1"/>
    <col min="10" max="10" width="10.296875" style="266" customWidth="1"/>
    <col min="11" max="11" width="46.5" style="27" customWidth="1"/>
    <col min="12" max="12" width="39" style="27" customWidth="1"/>
    <col min="13" max="13" width="34" style="27" customWidth="1"/>
    <col min="14" max="14" width="56.796875" style="27" customWidth="1"/>
    <col min="15" max="15" width="75.5" style="27" customWidth="1"/>
    <col min="16" max="16" width="12"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996</v>
      </c>
      <c r="C2" s="27" t="s">
        <v>997</v>
      </c>
      <c r="E2" s="817" t="str">
        <f>INDEX('SDG trad'!B4:C4,1,MATCH(Welcome!$S$6,$B$2:$D$2,0))</f>
        <v>Goal 2: Zero Hunger</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trad'!E4:F4,1,MATCH(Welcome!$S$6,$B$2:$D$2,0))</f>
        <v>End hunger, achieve food security and improved nutrition and promote sustainable agriculture</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44.25" customHeight="1">
      <c r="D5" s="29"/>
      <c r="E5" s="852" t="str">
        <f>'SDG frame'!A14</f>
        <v>Targets considered key of Social Enterprises</v>
      </c>
      <c r="F5" s="843" t="str">
        <f>'Traductions complementaires'!A18</f>
        <v>2.1 By 2030, end hunger and ensure access by all people, in particular the poor and people in vulnerable situations, including infants, to safe, nutritious and sufficient food all year round</v>
      </c>
      <c r="G5" s="844"/>
      <c r="H5" s="844"/>
      <c r="I5" s="844"/>
      <c r="J5" s="844"/>
      <c r="K5" s="844"/>
      <c r="L5" s="844"/>
      <c r="M5" s="845"/>
      <c r="N5" s="30"/>
    </row>
    <row r="6" spans="2:25" s="31" customFormat="1" ht="44.25" customHeight="1">
      <c r="D6" s="29"/>
      <c r="E6" s="853"/>
      <c r="F6" s="846" t="str">
        <f>'Traductions complementaires'!A19</f>
        <v>2.2 By 2030, end all forms of malnutrition, including achieving, by 2025, the internationally agreed targets on stunting and wasting in children under 5 years of age, and address the nutritional needs of adolescent girls, pregnant and lactating women and older persons</v>
      </c>
      <c r="G6" s="847"/>
      <c r="H6" s="847"/>
      <c r="I6" s="847"/>
      <c r="J6" s="847"/>
      <c r="K6" s="847"/>
      <c r="L6" s="847"/>
      <c r="M6" s="848"/>
      <c r="N6" s="30"/>
    </row>
    <row r="7" spans="2:25" s="31" customFormat="1" ht="44.25" customHeight="1">
      <c r="D7" s="29"/>
      <c r="E7" s="853"/>
      <c r="F7" s="846" t="str">
        <f>'Traductions complementaires'!A20</f>
        <v>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v>
      </c>
      <c r="G7" s="847"/>
      <c r="H7" s="847"/>
      <c r="I7" s="847"/>
      <c r="J7" s="847"/>
      <c r="K7" s="847"/>
      <c r="L7" s="847"/>
      <c r="M7" s="848"/>
      <c r="N7" s="30"/>
    </row>
    <row r="8" spans="2:25" s="31" customFormat="1" ht="56.55" customHeight="1" thickBot="1">
      <c r="D8" s="29"/>
      <c r="E8" s="854"/>
      <c r="F8" s="849" t="str">
        <f>'Traductions complementaires'!A21</f>
        <v>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v>
      </c>
      <c r="G8" s="850"/>
      <c r="H8" s="850"/>
      <c r="I8" s="850"/>
      <c r="J8" s="850"/>
      <c r="K8" s="850"/>
      <c r="L8" s="850"/>
      <c r="M8" s="851"/>
      <c r="N8" s="30"/>
    </row>
    <row r="9" spans="2:25" ht="15.75" customHeight="1" thickBot="1">
      <c r="D9" s="29"/>
      <c r="E9" s="27"/>
    </row>
    <row r="10" spans="2:25" ht="30" customHeight="1" thickBot="1">
      <c r="E10" s="749" t="str">
        <f>'SDG frame'!A20</f>
        <v>A - Global outreach (people)</v>
      </c>
      <c r="F10" s="755" t="str">
        <f>'SDG frame'!A37</f>
        <v>Indicator relevant when the public are the customers</v>
      </c>
      <c r="G10" s="756"/>
      <c r="H10" s="757"/>
      <c r="I10" s="758"/>
      <c r="J10" s="758"/>
      <c r="K10" s="758"/>
      <c r="L10" s="757"/>
      <c r="M10" s="759"/>
      <c r="N10" s="745" t="str">
        <f>'  1 '!N10:N11</f>
        <v>Specify depending on the SDG:</v>
      </c>
      <c r="O10" s="745" t="str">
        <f>'  1 '!O10:O11</f>
        <v>Additional segmentation for target public relevant for SDG's targets</v>
      </c>
    </row>
    <row r="11" spans="2:25" ht="30" customHeight="1" thickBot="1">
      <c r="E11" s="750"/>
      <c r="F11" s="4" t="str">
        <f>'  1 '!F11</f>
        <v>Indicator parameter</v>
      </c>
      <c r="G11" s="145" t="str">
        <f>'  1 '!G11</f>
        <v>Indicator code</v>
      </c>
      <c r="H11" s="261" t="str">
        <f>'  1 '!H11</f>
        <v>Title of the indicator</v>
      </c>
      <c r="I11" s="480" t="str">
        <f>'  1 '!I11</f>
        <v>Output</v>
      </c>
      <c r="J11" s="446" t="str">
        <f>'  1 '!J11</f>
        <v>Unit</v>
      </c>
      <c r="K11" s="481" t="str">
        <f>'  1 '!K11</f>
        <v>Comments</v>
      </c>
      <c r="L11" s="262" t="str">
        <f>'  1 '!L11</f>
        <v>IRIS reference</v>
      </c>
      <c r="M11" s="6" t="str">
        <f>'  1 '!M11</f>
        <v>IRIS code</v>
      </c>
      <c r="N11" s="841"/>
      <c r="O11" s="841"/>
    </row>
    <row r="12" spans="2:25" ht="36.450000000000003" customHeight="1">
      <c r="B12" s="11" t="s">
        <v>87</v>
      </c>
      <c r="C12" s="473" t="s">
        <v>1252</v>
      </c>
      <c r="E12" s="751" t="str">
        <f>'SDG frame'!A21</f>
        <v>Scale in total number of beneficiaries reached/ covered</v>
      </c>
      <c r="F12" s="11" t="str">
        <f>INDEX($B12:$D12,1,MATCH(Welcome!$S$6,$B$2:$D$2,0))</f>
        <v>Food security</v>
      </c>
      <c r="G12" s="8" t="s">
        <v>739</v>
      </c>
      <c r="H12" s="60" t="str">
        <f>INDEX('IRIS indicators traductions'!$B$3:$I$11,MATCH(M12,'IRIS indicators traductions'!$B$5:$B$17,0)+2,MATCH(Welcome!$S$6,'IRIS indicators traductions'!$G$4:$I$4,0)+5)</f>
        <v>Number of unique individuals who were clients of the organization during the reporting period.</v>
      </c>
      <c r="I12" s="482"/>
      <c r="J12" s="483" t="s">
        <v>918</v>
      </c>
      <c r="K12" s="484"/>
      <c r="L12" s="33" t="str">
        <f>INDEX('IRIS indicators traductions'!$B$3:$I$11,MATCH(M12,'IRIS indicators traductions'!$B$5:$B$17,0)+2,MATCH(Welcome!$S$6,'IRIS indicators traductions'!$C$4:$E$4,0)+1)</f>
        <v xml:space="preserve">Client Individuals: Total </v>
      </c>
      <c r="M12" s="8" t="s">
        <v>33</v>
      </c>
      <c r="N12" s="81" t="s">
        <v>37</v>
      </c>
      <c r="O12" s="73" t="str">
        <f>'Codes indicateurs'!A12</f>
        <v xml:space="preserve">a - Number of rural individuals </v>
      </c>
    </row>
    <row r="13" spans="2:25" ht="42.45" customHeight="1">
      <c r="B13" s="11" t="s">
        <v>88</v>
      </c>
      <c r="C13" s="11" t="s">
        <v>88</v>
      </c>
      <c r="E13" s="751"/>
      <c r="F13" s="11" t="str">
        <f>INDEX($B13:$D13,1,MATCH(Welcome!$S$6,$B$2:$D$2,0))</f>
        <v>Agriculture</v>
      </c>
      <c r="G13" s="8" t="s">
        <v>740</v>
      </c>
      <c r="H13" s="60" t="str">
        <f>INDEX('IRIS indicators traductions'!$B$3:$I$11,MATCH(M13,'IRIS indicators traductions'!$B$5:$B$17,0)+2,MATCH(Welcome!$S$6,'IRIS indicators traductions'!$G$4:$I$4,0)+5)</f>
        <v xml:space="preserve">Number of unique smallholder farmer individuals who were clients during the reporting period </v>
      </c>
      <c r="I13" s="485"/>
      <c r="J13" s="263" t="s">
        <v>918</v>
      </c>
      <c r="K13" s="486"/>
      <c r="L13" s="33" t="str">
        <f>INDEX('IRIS indicators traductions'!$B$3:$I$11,MATCH(M13,'IRIS indicators traductions'!$B$5:$B$17,0)+2,MATCH(Welcome!$S$6,'IRIS indicators traductions'!$C$4:$E$4,0)+1)</f>
        <v xml:space="preserve">Client individual: smallholder </v>
      </c>
      <c r="M13" s="8" t="s">
        <v>91</v>
      </c>
      <c r="N13" s="10"/>
      <c r="O13" s="74" t="str">
        <f>'Codes indicateurs'!A13</f>
        <v xml:space="preserve">b - Number of urban individuals </v>
      </c>
    </row>
    <row r="14" spans="2:25" ht="25.05" customHeight="1" thickBot="1">
      <c r="E14" s="751"/>
      <c r="F14" s="417" t="str">
        <f>'SDG frame'!A12</f>
        <v>Additional indicators considering the segmentation</v>
      </c>
      <c r="G14" s="418" t="s">
        <v>948</v>
      </c>
      <c r="H14" s="419" t="str">
        <f>'  1 '!H13</f>
        <v>Number of unique rural individuals who were clients…</v>
      </c>
      <c r="I14" s="420"/>
      <c r="J14" s="421"/>
      <c r="K14" s="422"/>
      <c r="L14" s="418"/>
      <c r="M14" s="423"/>
      <c r="N14" s="10"/>
      <c r="O14" s="617" t="str">
        <f>'Codes indicateurs'!A14</f>
        <v>c - Number of poor* individuals</v>
      </c>
    </row>
    <row r="15" spans="2:25" ht="22.5" customHeight="1">
      <c r="E15" s="751"/>
      <c r="F15" s="32"/>
      <c r="G15" s="33"/>
      <c r="H15" s="424" t="str">
        <f>'SDG frame'!A13</f>
        <v>Add relevant indicators depending on the organisation context</v>
      </c>
      <c r="I15" s="437"/>
      <c r="J15" s="265"/>
      <c r="K15" s="437"/>
      <c r="L15" s="33"/>
      <c r="M15" s="34"/>
      <c r="N15" s="10"/>
      <c r="O15" s="74" t="str">
        <f>'Codes indicateurs'!A16</f>
        <v xml:space="preserve">e - Number of women </v>
      </c>
    </row>
    <row r="16" spans="2:25" ht="18.600000000000001" thickBot="1">
      <c r="E16" s="751"/>
      <c r="F16" s="11"/>
      <c r="G16" s="8"/>
      <c r="H16" s="63"/>
      <c r="I16" s="63"/>
      <c r="J16" s="8"/>
      <c r="K16" s="63"/>
      <c r="L16" s="8"/>
      <c r="M16" s="8"/>
      <c r="N16" s="10"/>
      <c r="O16" s="74" t="str">
        <f>'Codes indicateurs'!A17</f>
        <v>f - Number of pregnant women</v>
      </c>
    </row>
    <row r="17" spans="2:15" ht="32.25" customHeight="1" thickBot="1">
      <c r="E17" s="751"/>
      <c r="F17" s="755" t="str">
        <f>'SDG frame'!A39</f>
        <v>Indicator relevant when the public are part of the supply chain</v>
      </c>
      <c r="G17" s="756"/>
      <c r="H17" s="757"/>
      <c r="I17" s="758"/>
      <c r="J17" s="758"/>
      <c r="K17" s="758"/>
      <c r="L17" s="757"/>
      <c r="M17" s="759"/>
      <c r="N17" s="10"/>
      <c r="O17" s="74" t="str">
        <f>'Codes indicateurs'!A18</f>
        <v>g - Number of lactating women</v>
      </c>
    </row>
    <row r="18" spans="2:15" ht="32.25" customHeight="1">
      <c r="E18" s="751"/>
      <c r="F18" s="4" t="str">
        <f>F11</f>
        <v>Indicator parameter</v>
      </c>
      <c r="G18" s="145" t="str">
        <f>'  1 '!G11</f>
        <v>Indicator code</v>
      </c>
      <c r="H18" s="261" t="str">
        <f>'  1 '!H11</f>
        <v>Title of the indicator</v>
      </c>
      <c r="I18" s="209" t="str">
        <f>'  1 '!I11</f>
        <v>Output</v>
      </c>
      <c r="J18" s="210" t="str">
        <f>'  1 '!J11</f>
        <v>Unit</v>
      </c>
      <c r="K18" s="211" t="str">
        <f>'  1 '!K11</f>
        <v>Comments</v>
      </c>
      <c r="L18" s="262" t="str">
        <f>'  1 '!L11</f>
        <v>IRIS reference</v>
      </c>
      <c r="M18" s="6" t="str">
        <f>'  1 '!M11</f>
        <v>IRIS code</v>
      </c>
      <c r="N18" s="64"/>
      <c r="O18" s="74" t="str">
        <f>'Codes indicateurs'!A19</f>
        <v>h - Number of adolescent girls</v>
      </c>
    </row>
    <row r="19" spans="2:15" ht="32.25" customHeight="1" thickBot="1">
      <c r="B19" s="65" t="s">
        <v>92</v>
      </c>
      <c r="C19" s="473" t="s">
        <v>1253</v>
      </c>
      <c r="E19" s="751"/>
      <c r="F19" s="11" t="str">
        <f>INDEX($B19:$D19,1,MATCH(Welcome!$S$6,$B$2:$D$2,0))</f>
        <v>Access to premium market</v>
      </c>
      <c r="G19" s="8" t="s">
        <v>741</v>
      </c>
      <c r="H19" s="60" t="str">
        <f>INDEX('IRIS indicators traductions'!$B$3:$I$11,MATCH(M19,'IRIS indicators traductions'!$B$5:$B$17,0)+2,MATCH(Welcome!$S$6,'IRIS indicators traductions'!$G$4:$I$4,0)+5)</f>
        <v>Number of individuals who sold goods or services to the organization during the reporting period</v>
      </c>
      <c r="I19" s="282"/>
      <c r="J19" s="264" t="s">
        <v>918</v>
      </c>
      <c r="K19" s="283"/>
      <c r="L19" s="33" t="str">
        <f>INDEX('IRIS indicators traductions'!$B$3:$I$11,MATCH(M19,'IRIS indicators traductions'!$B$5:$B$17,0)+2,MATCH(Welcome!$S$6,'IRIS indicators traductions'!$C$4:$E$4,0)+1)</f>
        <v xml:space="preserve">Supplier Individuals: Total </v>
      </c>
      <c r="M19" s="110" t="s">
        <v>95</v>
      </c>
      <c r="N19" s="64"/>
      <c r="O19" s="74" t="str">
        <f>'Codes indicateurs'!A20</f>
        <v>i - Number of older persons</v>
      </c>
    </row>
    <row r="20" spans="2:15" ht="23.25" customHeight="1">
      <c r="E20" s="751"/>
      <c r="F20" s="75"/>
      <c r="G20" s="69"/>
      <c r="H20" s="69"/>
      <c r="I20" s="69"/>
      <c r="J20" s="8"/>
      <c r="K20" s="69"/>
      <c r="L20" s="69"/>
      <c r="M20" s="69"/>
      <c r="N20" s="64"/>
      <c r="O20" s="617" t="str">
        <f>'Codes indicateurs'!A24</f>
        <v>m - Number of indigenous people</v>
      </c>
    </row>
    <row r="21" spans="2:15" ht="23.25" customHeight="1" thickBot="1">
      <c r="E21" s="752"/>
      <c r="F21" s="77"/>
      <c r="G21" s="78"/>
      <c r="H21" s="78"/>
      <c r="I21" s="78"/>
      <c r="J21" s="43"/>
      <c r="K21" s="78"/>
      <c r="L21" s="78"/>
      <c r="M21" s="78"/>
      <c r="N21" s="82"/>
      <c r="O21" s="114" t="str">
        <f>'Codes indicateurs'!A28</f>
        <v>q - Number of smallholder farmers, pastoralists and fishers</v>
      </c>
    </row>
    <row r="22" spans="2:15" ht="19.05" customHeight="1" thickBot="1">
      <c r="E22" s="27"/>
    </row>
    <row r="23" spans="2:15" ht="30" customHeight="1" thickBot="1">
      <c r="E23" s="747" t="str">
        <f>'SDG frame'!A22</f>
        <v>B - Global outreach (product)</v>
      </c>
      <c r="F23" s="760" t="str">
        <f>'SDG frame'!A36</f>
        <v>Indicators</v>
      </c>
      <c r="G23" s="761"/>
      <c r="H23" s="762"/>
      <c r="I23" s="763"/>
      <c r="J23" s="763"/>
      <c r="K23" s="763"/>
      <c r="L23" s="762"/>
      <c r="M23" s="764"/>
      <c r="N23" s="753" t="str">
        <f>N10</f>
        <v>Specify depending on the SDG:</v>
      </c>
    </row>
    <row r="24" spans="2:15" ht="30" customHeight="1">
      <c r="B24" s="17" t="s">
        <v>100</v>
      </c>
      <c r="C24" s="17" t="s">
        <v>100</v>
      </c>
      <c r="E24" s="748"/>
      <c r="F24" s="18" t="str">
        <f>F11</f>
        <v>Indicator parameter</v>
      </c>
      <c r="G24" s="230" t="str">
        <f>'  1 '!G11</f>
        <v>Indicator code</v>
      </c>
      <c r="H24" s="190" t="str">
        <f>'  1 '!H11</f>
        <v>Title of the indicator</v>
      </c>
      <c r="I24" s="212" t="str">
        <f>'  1 '!I11</f>
        <v>Output</v>
      </c>
      <c r="J24" s="213" t="str">
        <f>'  1 '!J11</f>
        <v>Unit</v>
      </c>
      <c r="K24" s="214" t="str">
        <f>'  1 '!K11</f>
        <v>Comments</v>
      </c>
      <c r="L24" s="272" t="str">
        <f>'  1 '!L11</f>
        <v>IRIS reference</v>
      </c>
      <c r="M24" s="19" t="str">
        <f>'  1 '!M11</f>
        <v>IRIS code</v>
      </c>
      <c r="N24" s="754"/>
    </row>
    <row r="25" spans="2:15" ht="95.55" customHeight="1" thickBot="1">
      <c r="B25" s="10" t="s">
        <v>102</v>
      </c>
      <c r="C25" s="530" t="s">
        <v>1255</v>
      </c>
      <c r="E25" s="743" t="str">
        <f>'SDG frame'!A23</f>
        <v xml:space="preserve">Scale in total number of products sold / distributed / offered </v>
      </c>
      <c r="F25" s="11" t="str">
        <f>INDEX($B24:$D24,1,MATCH(Welcome!$S$6,$B$2:$D$2,0))</f>
        <v>Production</v>
      </c>
      <c r="G25" s="8" t="s">
        <v>742</v>
      </c>
      <c r="H25" s="60" t="str">
        <f>INDEX('IRIS indicators traductions'!$B$3:$I$11,MATCH(M25,'IRIS indicators traductions'!$B$5:$B$17,0)+2,MATCH(Welcome!$S$6,'IRIS indicators traductions'!$G$4:$I$4,0)+5)</f>
        <v>Number of product/service sold by the organization during the reporting period</v>
      </c>
      <c r="I25" s="273"/>
      <c r="J25" s="274" t="s">
        <v>918</v>
      </c>
      <c r="K25" s="275"/>
      <c r="L25" s="33" t="str">
        <f>INDEX('IRIS indicators traductions'!$B$3:$I$11,MATCH(M25,'IRIS indicators traductions'!$B$5:$B$17,0)+2,MATCH(Welcome!$S$6,'IRIS indicators traductions'!$C$4:$E$4,0)+1)</f>
        <v xml:space="preserve">Units/Volume Sold: Total </v>
      </c>
      <c r="M25" s="9" t="s">
        <v>43</v>
      </c>
      <c r="N25" s="62" t="str">
        <f>INDEX($B25:$D25,1,MATCH(Welcome!$S$6,$B$2:$D$2,0))</f>
        <v>Volume of food crop sold or produced (by type of crop** sold on the domestic market) or number of cattle sold or raised (by species on the domestic market) (ton/year)</v>
      </c>
    </row>
    <row r="26" spans="2:15" ht="36">
      <c r="B26" s="10" t="s">
        <v>103</v>
      </c>
      <c r="C26" s="530" t="s">
        <v>1256</v>
      </c>
      <c r="E26" s="743"/>
      <c r="F26" s="11"/>
      <c r="G26" s="8"/>
      <c r="H26" s="7"/>
      <c r="I26" s="7"/>
      <c r="J26" s="8"/>
      <c r="K26" s="7"/>
      <c r="L26" s="8"/>
      <c r="M26" s="9"/>
      <c r="N26" s="62" t="str">
        <f>INDEX($B26:$D26,1,MATCH(Welcome!$S$6,$B$2:$D$2,0))</f>
        <v>Volume of certified production (by standards or labels or national definition) (ton/year)</v>
      </c>
    </row>
    <row r="27" spans="2:15" ht="30" customHeight="1" thickBot="1">
      <c r="B27" s="16" t="s">
        <v>101</v>
      </c>
      <c r="C27" s="57" t="s">
        <v>1254</v>
      </c>
      <c r="E27" s="744"/>
      <c r="F27" s="12"/>
      <c r="G27" s="14"/>
      <c r="H27" s="13"/>
      <c r="I27" s="13"/>
      <c r="J27" s="14"/>
      <c r="K27" s="13"/>
      <c r="L27" s="14"/>
      <c r="M27" s="15"/>
      <c r="N27" s="62" t="str">
        <f>INDEX($B27:$D27,1,MATCH(Welcome!$S$6,$B$2:$D$2,0))</f>
        <v>Volume of organic fertilizer produced (ton/year)</v>
      </c>
    </row>
    <row r="28" spans="2:15" ht="19.05" customHeight="1" thickBot="1">
      <c r="E28" s="27"/>
    </row>
    <row r="29" spans="2:15" ht="30" customHeight="1" thickBot="1">
      <c r="E29" s="788" t="str">
        <f>'SDG frame'!A24</f>
        <v>C - Accessibility/ affordability</v>
      </c>
      <c r="F29" s="840" t="str">
        <f>'  1 '!F27:M27</f>
        <v>Indicators related to accessibility</v>
      </c>
      <c r="G29" s="804"/>
      <c r="H29" s="805"/>
      <c r="I29" s="806"/>
      <c r="J29" s="806"/>
      <c r="K29" s="806"/>
      <c r="L29" s="805"/>
      <c r="M29" s="807"/>
    </row>
    <row r="30" spans="2:15" ht="30" customHeight="1">
      <c r="E30" s="789"/>
      <c r="F30" s="20" t="str">
        <f>F11</f>
        <v>Indicator parameter</v>
      </c>
      <c r="G30" s="231" t="str">
        <f>'  1 '!G11</f>
        <v>Indicator code</v>
      </c>
      <c r="H30" s="276" t="str">
        <f>'  1 '!H11</f>
        <v>Title of the indicator</v>
      </c>
      <c r="I30" s="203" t="str">
        <f>'  1 '!I11</f>
        <v>Output</v>
      </c>
      <c r="J30" s="204" t="str">
        <f>'  1 '!J11</f>
        <v>Unit</v>
      </c>
      <c r="K30" s="205" t="str">
        <f>'  1 '!K11</f>
        <v>Comments</v>
      </c>
      <c r="L30" s="277" t="str">
        <f>'  1 '!L11</f>
        <v>IRIS reference</v>
      </c>
      <c r="M30" s="22" t="str">
        <f>'  1 '!M11</f>
        <v>IRIS code</v>
      </c>
    </row>
    <row r="31" spans="2:15" ht="51" customHeight="1">
      <c r="E31" s="790" t="str">
        <f>'SDG frame'!A25</f>
        <v>Indicators to track ease of access / efforts to reach the target population</v>
      </c>
      <c r="F31" s="17"/>
      <c r="G31" s="8" t="s">
        <v>743</v>
      </c>
      <c r="H31" s="60" t="str">
        <f>INDEX('IRIS indicators traductions'!$B$3:$I$11,MATCH(M31,'IRIS indicators traductions'!$B$5:$B$17,0)+2,MATCH(Welcome!$S$6,'IRIS indicators traductions'!$G$4:$I$4,0)+5)</f>
        <v>Number of unique client individuals who were served by the organization and provided access, during the reporting period, to products/services they were unable to access prior to the reporting period</v>
      </c>
      <c r="I31" s="278"/>
      <c r="J31" s="263" t="s">
        <v>918</v>
      </c>
      <c r="K31" s="279"/>
      <c r="L31" s="531" t="str">
        <f>INDEX('IRIS indicators traductions'!$B$3:$I$11,MATCH(M31,'IRIS indicators traductions'!$B$5:$B$17,0)+2,MATCH(Welcome!$S$6,'IRIS indicators traductions'!$C$4:$E$4,0)+1)</f>
        <v xml:space="preserve">Number of client individuals, provided new access </v>
      </c>
      <c r="M31" s="9" t="s">
        <v>49</v>
      </c>
    </row>
    <row r="32" spans="2:15" ht="24.75" customHeight="1" thickBot="1">
      <c r="E32" s="790"/>
      <c r="F32" s="11"/>
      <c r="G32" s="8" t="s">
        <v>744</v>
      </c>
      <c r="H32" s="60" t="str">
        <f>INDEX('IRIS indicators traductions'!$B$3:$I$11,MATCH(M32,'IRIS indicators traductions'!$B$5:$B$17,0)+2,MATCH(Welcome!$S$6,'IRIS indicators traductions'!$G$4:$I$4,0)+5)</f>
        <v>Average loan size disbursed by the organization during the reporting period</v>
      </c>
      <c r="I32" s="280"/>
      <c r="J32" s="274" t="s">
        <v>919</v>
      </c>
      <c r="K32" s="281"/>
      <c r="L32" s="33" t="str">
        <f>INDEX('IRIS indicators traductions'!$B$3:$I$11,MATCH(M32,'IRIS indicators traductions'!$B$5:$B$17,0)+2,MATCH(Welcome!$S$6,'IRIS indicators traductions'!$C$4:$E$4,0)+1)</f>
        <v>Average Loan Size Disbursed</v>
      </c>
      <c r="M32" s="9" t="s">
        <v>52</v>
      </c>
    </row>
    <row r="33" spans="2:13" ht="16.5" customHeight="1" thickBot="1">
      <c r="E33" s="790"/>
      <c r="F33" s="42"/>
      <c r="G33" s="43"/>
      <c r="H33" s="43"/>
      <c r="I33" s="43"/>
      <c r="J33" s="43"/>
      <c r="K33" s="43"/>
      <c r="L33" s="43"/>
      <c r="M33" s="44"/>
    </row>
    <row r="34" spans="2:13" ht="30" customHeight="1" thickBot="1">
      <c r="E34" s="790"/>
      <c r="F34" s="840" t="str">
        <f>'  1 '!F32:M32</f>
        <v>Indicators related to affordability</v>
      </c>
      <c r="G34" s="804"/>
      <c r="H34" s="805" t="s">
        <v>26</v>
      </c>
      <c r="I34" s="806"/>
      <c r="J34" s="806"/>
      <c r="K34" s="806"/>
      <c r="L34" s="805"/>
      <c r="M34" s="807"/>
    </row>
    <row r="35" spans="2:13" ht="30" customHeight="1">
      <c r="E35" s="790"/>
      <c r="F35" s="83" t="str">
        <f>F11</f>
        <v>Indicator parameter</v>
      </c>
      <c r="G35" s="549" t="str">
        <f>'  1 '!G11</f>
        <v>Indicator code</v>
      </c>
      <c r="H35" s="550" t="str">
        <f>'  1 '!H11</f>
        <v>Title of the indicator</v>
      </c>
      <c r="I35" s="203" t="str">
        <f>'  1 '!I11</f>
        <v>Output</v>
      </c>
      <c r="J35" s="204" t="str">
        <f>'  1 '!J11</f>
        <v>Unit</v>
      </c>
      <c r="K35" s="205" t="str">
        <f>'  1 '!K11</f>
        <v>Comments</v>
      </c>
      <c r="L35" s="277" t="str">
        <f>'  1 '!L11</f>
        <v>IRIS reference</v>
      </c>
      <c r="M35" s="22" t="str">
        <f>'  1 '!M11</f>
        <v>IRIS code</v>
      </c>
    </row>
    <row r="36" spans="2:13" ht="54">
      <c r="B36" s="532" t="s">
        <v>1259</v>
      </c>
      <c r="C36" s="57" t="s">
        <v>1258</v>
      </c>
      <c r="E36" s="790"/>
      <c r="F36" s="163" t="str">
        <f>F13</f>
        <v>Agriculture</v>
      </c>
      <c r="G36" s="237" t="s">
        <v>745</v>
      </c>
      <c r="H36" s="551" t="str">
        <f>INDEX($B36:$D36,1,MATCH(Welcome!$S$6,$B$2:$D$2,0))</f>
        <v>Number of smallholder farmers provided with access to organic fertilizer at adapted price (free, cost reduction, adapted to purchasing power, subsidized (direct/cross subsidizat ion, etc.) depending on business model of the Social Business</v>
      </c>
      <c r="I36" s="278"/>
      <c r="J36" s="263" t="s">
        <v>918</v>
      </c>
      <c r="K36" s="279"/>
      <c r="L36" s="37" t="s">
        <v>37</v>
      </c>
      <c r="M36" s="38" t="s">
        <v>37</v>
      </c>
    </row>
    <row r="37" spans="2:13" ht="54.6" thickBot="1">
      <c r="B37" s="533" t="s">
        <v>1260</v>
      </c>
      <c r="C37" s="57" t="s">
        <v>1257</v>
      </c>
      <c r="E37" s="791"/>
      <c r="F37" s="12" t="str">
        <f>F12</f>
        <v>Food security</v>
      </c>
      <c r="G37" s="14" t="s">
        <v>746</v>
      </c>
      <c r="H37" s="90" t="str">
        <f>INDEX($B37:$D37,1,MATCH(Welcome!$S$6,$B$2:$D$2,0))</f>
        <v>Number of people provided with safe, nutritious and sufficient food at adapted price (free, cost reduction, adapted to purchasing power, subsidized (direct/cross subsidization, etc.) depending on business model of the Social Business</v>
      </c>
      <c r="I37" s="282"/>
      <c r="J37" s="264" t="s">
        <v>918</v>
      </c>
      <c r="K37" s="283"/>
      <c r="L37" s="46" t="s">
        <v>37</v>
      </c>
      <c r="M37" s="47" t="s">
        <v>37</v>
      </c>
    </row>
    <row r="38" spans="2:13" ht="18" customHeight="1" thickBot="1">
      <c r="E38" s="27"/>
    </row>
    <row r="39" spans="2:13" ht="30" customHeight="1">
      <c r="B39" s="11" t="s">
        <v>104</v>
      </c>
      <c r="C39" s="473" t="s">
        <v>1261</v>
      </c>
      <c r="E39" s="796" t="str">
        <f>'SDG frame'!A26</f>
        <v>D - Satisfaction</v>
      </c>
      <c r="F39" s="800" t="str">
        <f>'SDG frame'!A36</f>
        <v>Indicators</v>
      </c>
      <c r="G39" s="800"/>
      <c r="H39" s="801"/>
      <c r="I39" s="802"/>
      <c r="J39" s="802"/>
      <c r="K39" s="802"/>
      <c r="L39" s="801"/>
      <c r="M39" s="803"/>
    </row>
    <row r="40" spans="2:13" ht="30" customHeight="1">
      <c r="B40" s="58" t="s">
        <v>106</v>
      </c>
      <c r="C40" s="473" t="s">
        <v>1262</v>
      </c>
      <c r="E40" s="797"/>
      <c r="F40" s="613" t="str">
        <f t="shared" ref="F40:M40" si="0">F35</f>
        <v>Indicator parameter</v>
      </c>
      <c r="G40" s="508" t="str">
        <f t="shared" si="0"/>
        <v>Indicator code</v>
      </c>
      <c r="H40" s="509" t="str">
        <f t="shared" si="0"/>
        <v>Title of the indicator</v>
      </c>
      <c r="I40" s="508" t="str">
        <f t="shared" si="0"/>
        <v>Output</v>
      </c>
      <c r="J40" s="508" t="str">
        <f t="shared" si="0"/>
        <v>Unit</v>
      </c>
      <c r="K40" s="508" t="str">
        <f t="shared" si="0"/>
        <v>Comments</v>
      </c>
      <c r="L40" s="508" t="str">
        <f t="shared" si="0"/>
        <v>IRIS reference</v>
      </c>
      <c r="M40" s="509" t="str">
        <f t="shared" si="0"/>
        <v>IRIS code</v>
      </c>
    </row>
    <row r="41" spans="2:13" ht="30" customHeight="1">
      <c r="B41" s="58" t="s">
        <v>1781</v>
      </c>
      <c r="C41" s="632" t="s">
        <v>1778</v>
      </c>
      <c r="E41" s="798" t="str">
        <f>'SDG frame'!A27</f>
        <v>Indicators to measure beneficiary's satisfaction (see Definitions tab)</v>
      </c>
      <c r="F41" s="11"/>
      <c r="G41" s="8" t="s">
        <v>1775</v>
      </c>
      <c r="H41" s="632" t="str">
        <f>INDEX($B41:$D41,1,MATCH(Welcome!$S$6,$B$2:$D$2,0))</f>
        <v>Price-performance ratio</v>
      </c>
      <c r="I41" s="290"/>
      <c r="J41" s="263"/>
      <c r="K41" s="291"/>
      <c r="L41" s="37" t="s">
        <v>37</v>
      </c>
      <c r="M41" s="38"/>
    </row>
    <row r="42" spans="2:13" ht="30" customHeight="1">
      <c r="B42" s="58" t="s">
        <v>1779</v>
      </c>
      <c r="C42" s="634" t="s">
        <v>1779</v>
      </c>
      <c r="E42" s="798"/>
      <c r="F42" s="11"/>
      <c r="G42" s="8" t="s">
        <v>1776</v>
      </c>
      <c r="H42" s="634" t="str">
        <f>INDEX($B42:$D42,1,MATCH(Welcome!$S$6,$B$2:$D$2,0))</f>
        <v>Net Promoter Score</v>
      </c>
      <c r="I42" s="302"/>
      <c r="J42" s="303"/>
      <c r="K42" s="304"/>
      <c r="L42" s="33" t="s">
        <v>37</v>
      </c>
      <c r="M42" s="152"/>
    </row>
    <row r="43" spans="2:13" ht="30" customHeight="1" thickBot="1">
      <c r="B43" s="58" t="s">
        <v>1782</v>
      </c>
      <c r="C43" s="634" t="s">
        <v>1780</v>
      </c>
      <c r="E43" s="798"/>
      <c r="F43" s="11"/>
      <c r="G43" s="8" t="s">
        <v>1777</v>
      </c>
      <c r="H43" s="634" t="str">
        <f>INDEX($B43:$D43,1,MATCH(Welcome!$S$6,$B$2:$D$2,0))</f>
        <v>Effort Rate</v>
      </c>
      <c r="I43" s="305"/>
      <c r="J43" s="306"/>
      <c r="K43" s="307"/>
      <c r="L43" s="37" t="s">
        <v>37</v>
      </c>
      <c r="M43" s="38"/>
    </row>
    <row r="44" spans="2:13" ht="16.8" customHeight="1" thickBot="1">
      <c r="B44" s="58" t="s">
        <v>109</v>
      </c>
      <c r="C44" s="473" t="s">
        <v>1263</v>
      </c>
      <c r="E44" s="799"/>
      <c r="F44" s="52"/>
      <c r="G44" s="14"/>
      <c r="H44" s="644"/>
      <c r="I44" s="644"/>
      <c r="J44" s="487"/>
      <c r="K44" s="644"/>
      <c r="L44" s="46"/>
      <c r="M44" s="47"/>
    </row>
    <row r="45" spans="2:13" ht="29.25" customHeight="1" thickBot="1">
      <c r="B45" s="68" t="s">
        <v>105</v>
      </c>
      <c r="C45" s="57" t="s">
        <v>1264</v>
      </c>
      <c r="E45" s="27"/>
    </row>
    <row r="46" spans="2:13" ht="42" customHeight="1" thickBot="1">
      <c r="B46" s="92" t="s">
        <v>110</v>
      </c>
      <c r="C46" s="57" t="s">
        <v>1265</v>
      </c>
      <c r="E46" s="794" t="str">
        <f>'SDG frame'!A28</f>
        <v>E - Outcome</v>
      </c>
      <c r="F46" s="838" t="str">
        <f>'  1 '!F44:M44</f>
        <v>Indicators on observed changes</v>
      </c>
      <c r="G46" s="813"/>
      <c r="H46" s="814" t="s">
        <v>26</v>
      </c>
      <c r="I46" s="815"/>
      <c r="J46" s="815"/>
      <c r="K46" s="815"/>
      <c r="L46" s="814"/>
      <c r="M46" s="816"/>
    </row>
    <row r="47" spans="2:13" ht="15.75" customHeight="1">
      <c r="E47" s="795"/>
      <c r="F47" s="23" t="str">
        <f>F11</f>
        <v>Indicator parameter</v>
      </c>
      <c r="G47" s="233" t="str">
        <f>'  1 '!G11</f>
        <v>Indicator code</v>
      </c>
      <c r="H47" s="287" t="str">
        <f>'  1 '!H11</f>
        <v>Title of the indicator</v>
      </c>
      <c r="I47" s="206" t="str">
        <f>'  1 '!I11</f>
        <v>Output</v>
      </c>
      <c r="J47" s="207" t="str">
        <f>'  1 '!J11</f>
        <v>Unit</v>
      </c>
      <c r="K47" s="208" t="str">
        <f>'  1 '!K11</f>
        <v>Comments</v>
      </c>
      <c r="L47" s="288" t="str">
        <f>'  1 '!L11</f>
        <v>IRIS reference</v>
      </c>
      <c r="M47" s="24" t="str">
        <f>'  1 '!M11</f>
        <v>IRIS code</v>
      </c>
    </row>
    <row r="48" spans="2:13" ht="41.25" customHeight="1">
      <c r="E48" s="792" t="str">
        <f>'SDG frame'!A29</f>
        <v>Indicator of change (on the short run) or perception of change by the beneficiaries</v>
      </c>
      <c r="F48" s="11" t="str">
        <f>INDEX($B39:$D39,1,MATCH(Welcome!$S$6,$B$2:$D$2,0))</f>
        <v>Agricultural production</v>
      </c>
      <c r="G48" s="8" t="s">
        <v>1752</v>
      </c>
      <c r="H48" s="551" t="str">
        <f>INDEX($B45:$D45,1,MATCH(Welcome!$S$6,$B$2:$D$2,0))</f>
        <v>Increase in agricultural yield per hectare (for smallholder farmers or for an organization) during the reporting period.</v>
      </c>
      <c r="I48" s="290"/>
      <c r="J48" s="263" t="s">
        <v>920</v>
      </c>
      <c r="K48" s="291"/>
      <c r="L48" s="37" t="s">
        <v>37</v>
      </c>
      <c r="M48" s="38" t="s">
        <v>37</v>
      </c>
    </row>
    <row r="49" spans="2:13" ht="41.25" customHeight="1">
      <c r="E49" s="792"/>
      <c r="F49" s="11" t="str">
        <f>INDEX($B40:$D40,1,MATCH(Welcome!$S$6,$B$2:$D$2,0))</f>
        <v>Food crops and cattle sold</v>
      </c>
      <c r="G49" s="8" t="s">
        <v>1753</v>
      </c>
      <c r="H49" s="137" t="str">
        <f>INDEX('IRIS indicators traductions'!$B$3:$I$11,MATCH(M49,'IRIS indicators traductions'!$B$5:$B$17,0)+2,MATCH(Welcome!$S$6,'IRIS indicators traductions'!$G$4:$I$4,0)+5)</f>
        <v xml:space="preserve">Price premium percentage that the producer (supplier) selling to the organization obtains from the organization for its goods or services during the reporting period </v>
      </c>
      <c r="I49" s="302"/>
      <c r="J49" s="303" t="s">
        <v>920</v>
      </c>
      <c r="K49" s="304"/>
      <c r="L49" s="33" t="str">
        <f>INDEX('IRIS indicators traductions'!$B$3:$I$11,MATCH(M49,'IRIS indicators traductions'!$B$5:$B$17,0)+2,MATCH(Welcome!$S$6,'IRIS indicators traductions'!$C$4:$E$4,0)+1)</f>
        <v xml:space="preserve">Producer Price Premium </v>
      </c>
      <c r="M49" s="152" t="s">
        <v>108</v>
      </c>
    </row>
    <row r="50" spans="2:13" ht="51.75" customHeight="1" thickBot="1">
      <c r="B50" s="93" t="s">
        <v>112</v>
      </c>
      <c r="C50" s="102" t="s">
        <v>1266</v>
      </c>
      <c r="E50" s="792"/>
      <c r="F50" s="11" t="str">
        <f>INDEX($B44:$D44,1,MATCH(Welcome!$S$6,$B$2:$D$2,0))</f>
        <v>Improved nutrition</v>
      </c>
      <c r="G50" s="8" t="s">
        <v>1754</v>
      </c>
      <c r="H50" s="137" t="str">
        <f>INDEX($B46:$D46,1,MATCH(Welcome!$S$6,$B$2:$D$2,0))</f>
        <v>% of children/women/target beneficiaries’ with positive change in malnutrition status based on international standard definitions (ex: weight for height)</v>
      </c>
      <c r="I50" s="305"/>
      <c r="J50" s="306" t="s">
        <v>920</v>
      </c>
      <c r="K50" s="307"/>
      <c r="L50" s="37" t="s">
        <v>37</v>
      </c>
      <c r="M50" s="38" t="s">
        <v>37</v>
      </c>
    </row>
    <row r="51" spans="2:13" ht="22.5" customHeight="1" thickBot="1">
      <c r="B51" s="68" t="s">
        <v>57</v>
      </c>
      <c r="C51" s="102" t="s">
        <v>1219</v>
      </c>
      <c r="E51" s="792"/>
      <c r="F51" s="58"/>
      <c r="G51" s="8"/>
      <c r="H51" s="92"/>
      <c r="I51" s="92"/>
      <c r="J51" s="487"/>
      <c r="K51" s="92"/>
      <c r="L51" s="37"/>
      <c r="M51" s="38"/>
    </row>
    <row r="52" spans="2:13" ht="51.75" customHeight="1" thickBot="1">
      <c r="B52" s="68" t="s">
        <v>111</v>
      </c>
      <c r="C52" s="57" t="s">
        <v>1267</v>
      </c>
      <c r="E52" s="792"/>
      <c r="F52" s="838" t="str">
        <f>'  1 '!F48:M48</f>
        <v>Indicators of perception of changes</v>
      </c>
      <c r="G52" s="813"/>
      <c r="H52" s="814" t="s">
        <v>26</v>
      </c>
      <c r="I52" s="815"/>
      <c r="J52" s="815"/>
      <c r="K52" s="815"/>
      <c r="L52" s="814"/>
      <c r="M52" s="816"/>
    </row>
    <row r="53" spans="2:13" ht="20.25" customHeight="1">
      <c r="E53" s="792"/>
      <c r="F53" s="23" t="str">
        <f>F11</f>
        <v>Indicator parameter</v>
      </c>
      <c r="G53" s="233" t="str">
        <f>'  1 '!G11</f>
        <v>Indicator code</v>
      </c>
      <c r="H53" s="287" t="str">
        <f>'  1 '!H11</f>
        <v>Title of the indicator</v>
      </c>
      <c r="I53" s="206" t="str">
        <f>'  1 '!I11</f>
        <v>Output</v>
      </c>
      <c r="J53" s="207" t="str">
        <f>'  1 '!J11</f>
        <v>Unit</v>
      </c>
      <c r="K53" s="208" t="str">
        <f>'  1 '!K11</f>
        <v>Comments</v>
      </c>
      <c r="L53" s="288" t="str">
        <f>'  1 '!L11</f>
        <v>IRIS reference</v>
      </c>
      <c r="M53" s="24" t="str">
        <f>'  1 '!M11</f>
        <v>IRIS code</v>
      </c>
    </row>
    <row r="54" spans="2:13" ht="30" customHeight="1">
      <c r="E54" s="792"/>
      <c r="F54" s="51"/>
      <c r="G54" s="149" t="s">
        <v>1767</v>
      </c>
      <c r="H54" s="137" t="str">
        <f>INDEX($B50:$D50,1,MATCH(Welcome!$S$6,$B$2:$D$2,0))</f>
        <v>% of beneficiairies who report an increase in sustainable access to safe, nutritious and sufficient food</v>
      </c>
      <c r="I54" s="290"/>
      <c r="J54" s="263" t="s">
        <v>920</v>
      </c>
      <c r="K54" s="291"/>
      <c r="L54" s="37" t="s">
        <v>37</v>
      </c>
      <c r="M54" s="38" t="s">
        <v>37</v>
      </c>
    </row>
    <row r="55" spans="2:13" ht="30" customHeight="1">
      <c r="E55" s="792"/>
      <c r="F55" s="91"/>
      <c r="G55" s="149" t="s">
        <v>1768</v>
      </c>
      <c r="H55" s="68" t="str">
        <f>INDEX($B51:$D51,1,MATCH(Welcome!$S$6,$B$2:$D$2,0))</f>
        <v>% of beneficiaries who report a perception of improved standards of living</v>
      </c>
      <c r="I55" s="290"/>
      <c r="J55" s="263" t="s">
        <v>920</v>
      </c>
      <c r="K55" s="291"/>
      <c r="L55" s="37" t="s">
        <v>37</v>
      </c>
      <c r="M55" s="38" t="s">
        <v>37</v>
      </c>
    </row>
    <row r="56" spans="2:13" ht="45.75" customHeight="1" thickBot="1">
      <c r="B56" s="48" t="s">
        <v>117</v>
      </c>
      <c r="C56" s="534" t="s">
        <v>1268</v>
      </c>
      <c r="E56" s="793"/>
      <c r="F56" s="91"/>
      <c r="G56" s="149" t="s">
        <v>1769</v>
      </c>
      <c r="H56" s="68" t="str">
        <f>INDEX($B52:$D52,1,MATCH(Welcome!$S$6,$B$2:$D$2,0))</f>
        <v>% of smallholder farmers who report an increase in their income [in past year/s]</v>
      </c>
      <c r="I56" s="292"/>
      <c r="J56" s="264" t="s">
        <v>920</v>
      </c>
      <c r="K56" s="293"/>
      <c r="L56" s="37" t="s">
        <v>37</v>
      </c>
      <c r="M56" s="38" t="s">
        <v>37</v>
      </c>
    </row>
    <row r="57" spans="2:13" ht="57.75" customHeight="1" thickBot="1">
      <c r="B57" s="48" t="s">
        <v>118</v>
      </c>
      <c r="C57" s="535" t="s">
        <v>1269</v>
      </c>
      <c r="E57" s="96"/>
      <c r="F57" s="95"/>
      <c r="G57" s="95"/>
      <c r="H57" s="95"/>
      <c r="I57" s="95"/>
      <c r="J57" s="269"/>
      <c r="K57" s="95"/>
      <c r="L57" s="95"/>
      <c r="M57" s="95"/>
    </row>
    <row r="58" spans="2:13" ht="45.75" customHeight="1" thickBot="1">
      <c r="B58" s="48" t="s">
        <v>114</v>
      </c>
      <c r="C58" s="535" t="s">
        <v>1270</v>
      </c>
      <c r="E58" s="768" t="str">
        <f>'SDG frame'!A30</f>
        <v>F - Impact</v>
      </c>
      <c r="F58" s="808" t="str">
        <f>'  1 '!F54:M54</f>
        <v>UN IAEG-SDGs indicators</v>
      </c>
      <c r="G58" s="809"/>
      <c r="H58" s="810" t="s">
        <v>26</v>
      </c>
      <c r="I58" s="811"/>
      <c r="J58" s="811"/>
      <c r="K58" s="811"/>
      <c r="L58" s="810"/>
      <c r="M58" s="812"/>
    </row>
    <row r="59" spans="2:13" ht="40.049999999999997" customHeight="1" thickBot="1">
      <c r="B59" s="45" t="s">
        <v>116</v>
      </c>
      <c r="C59" s="535" t="s">
        <v>1271</v>
      </c>
      <c r="E59" s="769"/>
      <c r="F59" s="118" t="s">
        <v>65</v>
      </c>
      <c r="G59" s="251" t="str">
        <f>'  1 '!G11</f>
        <v>Indicator code</v>
      </c>
      <c r="H59" s="294" t="str">
        <f>'  1 '!H11</f>
        <v>Title of the indicator</v>
      </c>
      <c r="I59" s="199" t="str">
        <f>'  1 '!I11</f>
        <v>Output</v>
      </c>
      <c r="J59" s="200" t="str">
        <f>'  1 '!J11</f>
        <v>Unit</v>
      </c>
      <c r="K59" s="201" t="str">
        <f>'  1 '!K11</f>
        <v>Comments</v>
      </c>
      <c r="L59" s="308" t="str">
        <f>'  1 '!L11</f>
        <v>IRIS reference</v>
      </c>
      <c r="M59" s="119" t="str">
        <f>'  1 '!M11</f>
        <v>IRIS code</v>
      </c>
    </row>
    <row r="60" spans="2:13" ht="39.75" customHeight="1">
      <c r="E60" s="770" t="str">
        <f>'SDG frame'!A31</f>
        <v>The organizations can track the changes at the national level, measured on the SDG framework, to see whether their actions are in line with changes observed at the national level, and how they may have played a role</v>
      </c>
      <c r="F60" s="11" t="s">
        <v>120</v>
      </c>
      <c r="G60" s="149" t="s">
        <v>1770</v>
      </c>
      <c r="H60" s="618" t="str">
        <f>INDEX($B56:$D56,1,MATCH(Welcome!$S$6,$B$2:$D$2,0))</f>
        <v>Prevalence of moderate or severe food insecurity in the population, based on the Food Insecurity Experience Scale (FIES).</v>
      </c>
      <c r="I60" s="309"/>
      <c r="J60" s="263" t="s">
        <v>920</v>
      </c>
      <c r="K60" s="310"/>
      <c r="L60" s="8" t="s">
        <v>37</v>
      </c>
      <c r="M60" s="9" t="s">
        <v>37</v>
      </c>
    </row>
    <row r="61" spans="2:13" ht="59.55" customHeight="1">
      <c r="B61" s="313" t="s">
        <v>126</v>
      </c>
      <c r="C61" s="57" t="s">
        <v>1272</v>
      </c>
      <c r="E61" s="770"/>
      <c r="F61" s="11" t="s">
        <v>119</v>
      </c>
      <c r="G61" s="149" t="s">
        <v>1771</v>
      </c>
      <c r="H61" s="48" t="str">
        <f>INDEX($B57:$D57,1,MATCH(Welcome!$S$6,$B$2:$D$2,0))</f>
        <v>Prevalence of malnutrition (weight for height &lt;=2 or &gt;2 standard deviation from the median of the World Health Organization (WHO) Child Growth Standards) among children under 5 years of age</v>
      </c>
      <c r="I61" s="309"/>
      <c r="J61" s="263" t="s">
        <v>920</v>
      </c>
      <c r="K61" s="310"/>
      <c r="L61" s="8" t="s">
        <v>37</v>
      </c>
      <c r="M61" s="9" t="s">
        <v>37</v>
      </c>
    </row>
    <row r="62" spans="2:13" ht="38.549999999999997" customHeight="1">
      <c r="B62" s="538" t="s">
        <v>74</v>
      </c>
      <c r="C62" s="102" t="s">
        <v>1273</v>
      </c>
      <c r="E62" s="770"/>
      <c r="F62" s="11" t="s">
        <v>113</v>
      </c>
      <c r="G62" s="149" t="s">
        <v>1772</v>
      </c>
      <c r="H62" s="48" t="str">
        <f>INDEX($B58:$D58,1,MATCH(Welcome!$S$6,$B$2:$D$2,0))</f>
        <v>Average income of small-scale food producers</v>
      </c>
      <c r="I62" s="309"/>
      <c r="J62" s="263" t="s">
        <v>919</v>
      </c>
      <c r="K62" s="310"/>
      <c r="L62" s="8" t="s">
        <v>37</v>
      </c>
      <c r="M62" s="9" t="s">
        <v>37</v>
      </c>
    </row>
    <row r="63" spans="2:13" ht="41.25" customHeight="1" thickBot="1">
      <c r="B63" s="536" t="s">
        <v>121</v>
      </c>
      <c r="C63" s="102" t="s">
        <v>1274</v>
      </c>
      <c r="E63" s="771"/>
      <c r="F63" s="12" t="s">
        <v>115</v>
      </c>
      <c r="G63" s="180" t="s">
        <v>1773</v>
      </c>
      <c r="H63" s="45" t="str">
        <f>INDEX($B59:$D59,1,MATCH(Welcome!$S$6,$B$2:$D$2,0))</f>
        <v>Proportion of agricultural area under productive and sustainable agriculture</v>
      </c>
      <c r="I63" s="270"/>
      <c r="J63" s="264" t="s">
        <v>920</v>
      </c>
      <c r="K63" s="271"/>
      <c r="L63" s="14" t="s">
        <v>37</v>
      </c>
      <c r="M63" s="15" t="s">
        <v>37</v>
      </c>
    </row>
    <row r="64" spans="2:13" ht="37.5" customHeight="1" thickBot="1">
      <c r="B64" s="536" t="s">
        <v>122</v>
      </c>
      <c r="C64" s="102" t="s">
        <v>1275</v>
      </c>
    </row>
    <row r="65" spans="2:11" ht="21" customHeight="1">
      <c r="B65" s="536" t="s">
        <v>123</v>
      </c>
      <c r="C65" s="546" t="s">
        <v>1278</v>
      </c>
      <c r="E65" s="772" t="str">
        <f>'SDG frame'!A32</f>
        <v>Annexes</v>
      </c>
      <c r="F65" s="783" t="str">
        <f>'  1 '!F62:H62</f>
        <v>Remarks</v>
      </c>
      <c r="G65" s="784"/>
      <c r="H65" s="784"/>
      <c r="I65" s="316" t="str">
        <f>'  1 '!I62</f>
        <v>Complementary sources</v>
      </c>
      <c r="J65" s="842" t="str">
        <f>'  1 '!J62:K62</f>
        <v>Feedback</v>
      </c>
      <c r="K65" s="787"/>
    </row>
    <row r="66" spans="2:11" ht="21" customHeight="1">
      <c r="B66" s="536" t="s">
        <v>124</v>
      </c>
      <c r="C66" s="547" t="s">
        <v>1276</v>
      </c>
      <c r="E66" s="773"/>
      <c r="F66" s="450" t="str">
        <f>INDEX($B62:$D62,1,MATCH(Welcome!$S$6,$B$2:$D$2,0))</f>
        <v>*definition: below international poverty line, OR national poverty line, OR living in poverty according to national definitions)</v>
      </c>
      <c r="G66" s="539"/>
      <c r="H66" s="540"/>
      <c r="I66" s="313" t="s">
        <v>126</v>
      </c>
      <c r="J66" s="839" t="s">
        <v>80</v>
      </c>
      <c r="K66" s="767"/>
    </row>
    <row r="67" spans="2:11" ht="36" customHeight="1" thickBot="1">
      <c r="B67" s="537" t="s">
        <v>125</v>
      </c>
      <c r="C67" s="548" t="s">
        <v>1277</v>
      </c>
      <c r="E67" s="773"/>
      <c r="F67" s="451" t="str">
        <f>INDEX($B63:$D63,1,MATCH(Welcome!$S$6,$B$2:$D$2,0))</f>
        <v>** you can differentiate cereals like wheat and rice on the one hand, and the traditional more nutritious crops (such as millet, corn, etc.) on the other</v>
      </c>
      <c r="G67" s="541"/>
      <c r="H67" s="542"/>
      <c r="I67" s="314"/>
      <c r="J67" s="835" t="s">
        <v>81</v>
      </c>
      <c r="K67" s="779"/>
    </row>
    <row r="68" spans="2:11" ht="24.75" customHeight="1">
      <c r="E68" s="773"/>
      <c r="F68" s="451" t="str">
        <f>INDEX($B64:$D64,1,MATCH(Welcome!$S$6,$B$2:$D$2,0))</f>
        <v xml:space="preserve">Definition of « safe/nutritious »: </v>
      </c>
      <c r="G68" s="541"/>
      <c r="H68" s="542"/>
      <c r="I68" s="314"/>
      <c r="J68" s="836" t="s">
        <v>127</v>
      </c>
      <c r="K68" s="837"/>
    </row>
    <row r="69" spans="2:11" ht="24.75" customHeight="1">
      <c r="E69" s="773"/>
      <c r="F69" s="451" t="str">
        <f>INDEX($B65:$D65,1,MATCH(Welcome!$S$6,$B$2:$D$2,0))</f>
        <v xml:space="preserve"> - Safe for health</v>
      </c>
      <c r="G69" s="541"/>
      <c r="H69" s="542"/>
      <c r="I69" s="314"/>
      <c r="J69" s="311"/>
      <c r="K69" s="197"/>
    </row>
    <row r="70" spans="2:11" ht="24.75" customHeight="1">
      <c r="E70" s="773"/>
      <c r="F70" s="451" t="str">
        <f>INDEX($B66:$D66,1,MATCH(Welcome!$S$6,$B$2:$D$2,0))</f>
        <v xml:space="preserve"> - lowered in saturated fat, trans fats, sodium and added sugars</v>
      </c>
      <c r="G70" s="541"/>
      <c r="H70" s="542"/>
      <c r="I70" s="314"/>
      <c r="J70" s="311"/>
      <c r="K70" s="197"/>
    </row>
    <row r="71" spans="2:11" ht="24.75" customHeight="1" thickBot="1">
      <c r="E71" s="774"/>
      <c r="F71" s="543" t="str">
        <f>INDEX($B67:$D67,1,MATCH(Welcome!$S$6,$B$2:$D$2,0))</f>
        <v xml:space="preserve"> - contain increased nutritious ingredients like fiber, vitamins, minerals, phytochemicals or functional food additives</v>
      </c>
      <c r="G71" s="544"/>
      <c r="H71" s="545"/>
      <c r="I71" s="315"/>
      <c r="J71" s="312"/>
      <c r="K71" s="198"/>
    </row>
    <row r="72" spans="2:11" ht="24.75" customHeight="1"/>
    <row r="73" spans="2:11" ht="24.75" customHeight="1"/>
    <row r="74" spans="2:11" ht="24.75" customHeight="1"/>
    <row r="75" spans="2:11" ht="24.75" customHeight="1"/>
    <row r="76" spans="2:11" ht="24.75" customHeight="1"/>
    <row r="77" spans="2:11" ht="24.75" customHeight="1"/>
    <row r="78" spans="2:11" ht="24.75" customHeight="1"/>
    <row r="79" spans="2:11" ht="24.75" customHeight="1"/>
    <row r="80" spans="2:1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sheetData>
  <sheetProtection selectLockedCells="1" selectUnlockedCells="1"/>
  <mergeCells count="37">
    <mergeCell ref="E2:J2"/>
    <mergeCell ref="E3:J3"/>
    <mergeCell ref="E48:E56"/>
    <mergeCell ref="E46:E47"/>
    <mergeCell ref="E29:E30"/>
    <mergeCell ref="E23:E24"/>
    <mergeCell ref="F5:M5"/>
    <mergeCell ref="F6:M6"/>
    <mergeCell ref="F7:M7"/>
    <mergeCell ref="F8:M8"/>
    <mergeCell ref="E12:E21"/>
    <mergeCell ref="E10:E11"/>
    <mergeCell ref="E5:E8"/>
    <mergeCell ref="F17:M17"/>
    <mergeCell ref="E41:E44"/>
    <mergeCell ref="F58:M58"/>
    <mergeCell ref="O10:O11"/>
    <mergeCell ref="J65:K65"/>
    <mergeCell ref="E60:E63"/>
    <mergeCell ref="E58:E59"/>
    <mergeCell ref="E39:E40"/>
    <mergeCell ref="J67:K67"/>
    <mergeCell ref="J68:K68"/>
    <mergeCell ref="N23:N24"/>
    <mergeCell ref="F10:M10"/>
    <mergeCell ref="E25:E27"/>
    <mergeCell ref="E31:E37"/>
    <mergeCell ref="E65:E71"/>
    <mergeCell ref="F65:H65"/>
    <mergeCell ref="F23:M23"/>
    <mergeCell ref="F46:M46"/>
    <mergeCell ref="J66:K66"/>
    <mergeCell ref="F52:M52"/>
    <mergeCell ref="F29:M29"/>
    <mergeCell ref="F34:M34"/>
    <mergeCell ref="F39:M39"/>
    <mergeCell ref="N10:N11"/>
  </mergeCells>
  <hyperlinks>
    <hyperlink ref="X29" r:id="rId1" display="Insee.fr : Les Comptes de la Nation : Dépenses des administrations publiques ventilées par fonction en 2016" xr:uid="{00000000-0004-0000-0B00-000000000000}"/>
    <hyperlink ref="X28" r:id="rId2" display=" Insee.fr :  Pauvreté en conditions de vie de 2004 à 2014 " xr:uid="{00000000-0004-0000-0B00-000001000000}"/>
    <hyperlink ref="X12" r:id="rId3" location="consulter-sommaire" display="Insee.fr : Revenu, niveau de vie et pauvreté en 2014" xr:uid="{00000000-0004-0000-0B00-000002000000}"/>
  </hyperlinks>
  <pageMargins left="0.7" right="0.7" top="0.75" bottom="0.75" header="0.3" footer="0.3"/>
  <pageSetup paperSize="9" scale="30" firstPageNumber="0" orientation="landscape" verticalDpi="300" r:id="rId4"/>
  <headerFooter alignWithMargins="0"/>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Y89"/>
  <sheetViews>
    <sheetView showGridLines="0" topLeftCell="A19" zoomScale="50" zoomScaleNormal="50" workbookViewId="0">
      <selection activeCell="E42" sqref="E42:E45"/>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2" style="27" customWidth="1"/>
    <col min="8" max="8" width="102.796875" style="27" customWidth="1"/>
    <col min="9" max="9" width="35"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996</v>
      </c>
      <c r="C2" s="27" t="s">
        <v>1279</v>
      </c>
      <c r="E2" s="817" t="str">
        <f>INDEX('SDG trad'!B5:C5,1,MATCH(Welcome!$S$6,$B$2:$D$2,0))</f>
        <v>Goal 3: Good Health and Well-Being for People</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trad'!E5:F5,1,MATCH(Welcome!$S$6,$B$2:$D$2,0))</f>
        <v>Ensure healthy lives and promote well-being for all at all ages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2.05" customHeight="1">
      <c r="D5" s="29"/>
      <c r="E5" s="860" t="str">
        <f>'SDG frame'!A14</f>
        <v>Targets considered key of Social Enterprises</v>
      </c>
      <c r="F5" s="870" t="str">
        <f>'Traductions complementaires'!A23</f>
        <v>3.1 By 2030, reduce the global maternal mortality ratio to less than 70 per 100,000 live births</v>
      </c>
      <c r="G5" s="871"/>
      <c r="H5" s="871"/>
      <c r="I5" s="871"/>
      <c r="J5" s="871"/>
      <c r="K5" s="871"/>
      <c r="L5" s="871"/>
      <c r="M5" s="872"/>
      <c r="N5" s="30"/>
    </row>
    <row r="6" spans="2:25" s="31" customFormat="1" ht="35.549999999999997" customHeight="1">
      <c r="D6" s="29"/>
      <c r="E6" s="861"/>
      <c r="F6" s="864" t="str">
        <f>'Traductions complementaires'!A24</f>
        <v>3.2 By 2030, end preventable deaths of newborns and children under 5 years of age, with all countries aiming to reduce neonatal mortality to at least as low as 12 per 1,000 live births and under-5 mortality to at least as low as 25 per 1,000 live births</v>
      </c>
      <c r="G6" s="865"/>
      <c r="H6" s="865"/>
      <c r="I6" s="865"/>
      <c r="J6" s="865"/>
      <c r="K6" s="865"/>
      <c r="L6" s="865"/>
      <c r="M6" s="866"/>
      <c r="N6" s="30"/>
    </row>
    <row r="7" spans="2:25" s="31" customFormat="1" ht="32.25" customHeight="1">
      <c r="D7" s="29"/>
      <c r="E7" s="861"/>
      <c r="F7" s="864" t="str">
        <f>'Traductions complementaires'!A25</f>
        <v>3.3 By 2030, end the epidemics of AIDS, tuberculosis, malaria and neglected tropical diseases and combat hepatitis, water-borne diseases and other communicable diseases</v>
      </c>
      <c r="G7" s="865"/>
      <c r="H7" s="865"/>
      <c r="I7" s="865"/>
      <c r="J7" s="865"/>
      <c r="K7" s="865"/>
      <c r="L7" s="865"/>
      <c r="M7" s="866"/>
      <c r="N7" s="30"/>
    </row>
    <row r="8" spans="2:25" s="31" customFormat="1" ht="23.25" customHeight="1">
      <c r="D8" s="29"/>
      <c r="E8" s="861"/>
      <c r="F8" s="864" t="str">
        <f>'Traductions complementaires'!A26</f>
        <v>3.4 By 2030, reduce by one third premature mortality from non-communicable diseases through prevention and treatment and promote mental health and well-being</v>
      </c>
      <c r="G8" s="865"/>
      <c r="H8" s="865"/>
      <c r="I8" s="865"/>
      <c r="J8" s="865"/>
      <c r="K8" s="865"/>
      <c r="L8" s="865"/>
      <c r="M8" s="866"/>
      <c r="N8" s="30"/>
    </row>
    <row r="9" spans="2:25" s="31" customFormat="1" ht="35.549999999999997" customHeight="1">
      <c r="D9" s="29"/>
      <c r="E9" s="861"/>
      <c r="F9" s="864" t="str">
        <f>'Traductions complementaires'!A27</f>
        <v>3.7 By 2030, ensure universal access to sexual and reproductive health-care services, including for family planning, information and education, and the integration of reproductive health into national strategies and programmes</v>
      </c>
      <c r="G9" s="865"/>
      <c r="H9" s="865"/>
      <c r="I9" s="865"/>
      <c r="J9" s="865"/>
      <c r="K9" s="865"/>
      <c r="L9" s="865"/>
      <c r="M9" s="866"/>
      <c r="N9" s="30"/>
    </row>
    <row r="10" spans="2:25" s="31" customFormat="1" ht="35.549999999999997" customHeight="1">
      <c r="D10" s="29"/>
      <c r="E10" s="862"/>
      <c r="F10" s="864" t="str">
        <f>'Traductions complementaires'!A28</f>
        <v xml:space="preserve">3.8 Achieve universal health coverage, including financial risk protection, access to quality essential health-care services and access to safe, effective, quality and affordable essential medicines and vaccines for all </v>
      </c>
      <c r="G10" s="865"/>
      <c r="H10" s="865"/>
      <c r="I10" s="865"/>
      <c r="J10" s="865"/>
      <c r="K10" s="865"/>
      <c r="L10" s="865"/>
      <c r="M10" s="866"/>
      <c r="N10" s="30"/>
    </row>
    <row r="11" spans="2:25" s="31" customFormat="1" ht="29.25" customHeight="1" thickBot="1">
      <c r="D11" s="29"/>
      <c r="E11" s="863"/>
      <c r="F11" s="867" t="str">
        <f>'Traductions complementaires'!A29</f>
        <v>3.9 By 2030, substantially reduce the number of deaths and illnesses from hazardous chemicals and air, water and soil pollution and contamination</v>
      </c>
      <c r="G11" s="868"/>
      <c r="H11" s="868"/>
      <c r="I11" s="868"/>
      <c r="J11" s="868"/>
      <c r="K11" s="868"/>
      <c r="L11" s="868"/>
      <c r="M11" s="869"/>
      <c r="N11" s="30"/>
    </row>
    <row r="12" spans="2:25" ht="15.75" customHeight="1" thickBot="1">
      <c r="D12" s="29"/>
      <c r="E12" s="27"/>
    </row>
    <row r="13" spans="2:25" ht="30" customHeight="1" thickBot="1">
      <c r="E13" s="749" t="str">
        <f>'SDG frame'!A20</f>
        <v>A - Global outreach (people)</v>
      </c>
      <c r="F13" s="755" t="str">
        <f>'SDG frame'!A36</f>
        <v>Indicators</v>
      </c>
      <c r="G13" s="756"/>
      <c r="H13" s="757"/>
      <c r="I13" s="758"/>
      <c r="J13" s="758"/>
      <c r="K13" s="758"/>
      <c r="L13" s="757"/>
      <c r="M13" s="879"/>
      <c r="N13" s="745" t="str">
        <f>'SDG frame'!A10</f>
        <v>Specify depending on the SDG:</v>
      </c>
      <c r="O13" s="855" t="str">
        <f>'SDG frame'!A11</f>
        <v>Additional segmentation for target public relevant for SDG's targets</v>
      </c>
    </row>
    <row r="14" spans="2:25" ht="30" customHeight="1">
      <c r="E14" s="750"/>
      <c r="F14" s="4" t="str">
        <f>'SDG frame'!A2</f>
        <v>Indicator parameter</v>
      </c>
      <c r="G14" s="145" t="str">
        <f>'SDG frame'!A3</f>
        <v>Indicator code</v>
      </c>
      <c r="H14" s="261" t="str">
        <f>'SDG frame'!A4</f>
        <v>Title of the indicator</v>
      </c>
      <c r="I14" s="209" t="str">
        <f>'SDG frame'!A5</f>
        <v>Output</v>
      </c>
      <c r="J14" s="210" t="str">
        <f>'SDG frame'!A6</f>
        <v>Unit</v>
      </c>
      <c r="K14" s="211" t="str">
        <f>'SDG frame'!A7</f>
        <v>Comments</v>
      </c>
      <c r="L14" s="262" t="str">
        <f>'SDG frame'!A8</f>
        <v>IRIS reference</v>
      </c>
      <c r="M14" s="6" t="str">
        <f>'SDG frame'!A9</f>
        <v>IRIS code</v>
      </c>
      <c r="N14" s="746"/>
      <c r="O14" s="856"/>
    </row>
    <row r="15" spans="2:25" ht="28.5" customHeight="1">
      <c r="B15" s="11" t="s">
        <v>135</v>
      </c>
      <c r="C15" s="473" t="s">
        <v>1280</v>
      </c>
      <c r="E15" s="751" t="str">
        <f>'SDG frame'!A21</f>
        <v>Scale in total number of beneficiaries reached/ covered</v>
      </c>
      <c r="F15" s="11" t="str">
        <f>INDEX($B15:$D15,1,MATCH(Welcome!$S$6,$B$2:$D$2,0))</f>
        <v>Access to health services/products</v>
      </c>
      <c r="G15" s="8" t="s">
        <v>753</v>
      </c>
      <c r="H15" s="558" t="str">
        <f>INDEX('IRIS indicators traductions'!$B$3:$I$11,MATCH(M15,'IRIS indicators traductions'!$B$5:$B$17,0)+2,MATCH(Welcome!$S$6,'IRIS indicators traductions'!$G$4:$I$4,0)+5)</f>
        <v>Number of unique individuals who were clients of the organization during the reporting period.</v>
      </c>
      <c r="I15" s="278"/>
      <c r="J15" s="263" t="s">
        <v>918</v>
      </c>
      <c r="K15" s="279"/>
      <c r="L15" s="61" t="str">
        <f>INDEX('IRIS indicators traductions'!$B$3:$I$11,MATCH(M15,'IRIS indicators traductions'!$B$5:$B$17,0)+2,MATCH(Welcome!$S$6,'IRIS indicators traductions'!$C$4:$E$4,0)+1)</f>
        <v xml:space="preserve">Client Individuals: Total </v>
      </c>
      <c r="M15" s="61" t="s">
        <v>33</v>
      </c>
      <c r="N15" s="859" t="str">
        <f>INDEX($B16:$D16,1,MATCH(Welcome!$S$6,$B$2:$D$2,0))</f>
        <v xml:space="preserve">Prevention**: Number of unique individuals accessing products/services reducing exposure to serious health hazard </v>
      </c>
      <c r="O15" s="246" t="str">
        <f>'Codes indicateurs'!A12</f>
        <v xml:space="preserve">a - Number of rural individuals </v>
      </c>
    </row>
    <row r="16" spans="2:25" ht="47.25" customHeight="1" thickBot="1">
      <c r="B16" s="552" t="s">
        <v>137</v>
      </c>
      <c r="C16" s="431" t="s">
        <v>1281</v>
      </c>
      <c r="E16" s="751"/>
      <c r="F16" s="417" t="str">
        <f>'SDG frame'!A12</f>
        <v>Additional indicators considering the segmentation</v>
      </c>
      <c r="G16" s="418" t="s">
        <v>949</v>
      </c>
      <c r="H16" s="419" t="str">
        <f>'  2 '!H14</f>
        <v>Number of unique rural individuals who were clients…</v>
      </c>
      <c r="I16" s="420"/>
      <c r="J16" s="421"/>
      <c r="K16" s="422"/>
      <c r="L16" s="418"/>
      <c r="M16" s="423"/>
      <c r="N16" s="859"/>
      <c r="O16" s="219" t="str">
        <f>'Codes indicateurs'!A13</f>
        <v xml:space="preserve">b - Number of urban individuals </v>
      </c>
    </row>
    <row r="17" spans="2:15" ht="18">
      <c r="B17" s="552"/>
      <c r="E17" s="751"/>
      <c r="F17" s="32"/>
      <c r="G17" s="33"/>
      <c r="H17" s="424" t="str">
        <f>'SDG frame'!A13</f>
        <v>Add relevant indicators depending on the organisation context</v>
      </c>
      <c r="I17" s="437"/>
      <c r="J17" s="265"/>
      <c r="K17" s="437"/>
      <c r="L17" s="33"/>
      <c r="M17" s="34"/>
      <c r="N17" s="859"/>
      <c r="O17" s="64" t="str">
        <f>'Codes indicateurs'!A14</f>
        <v>c - Number of poor* individuals</v>
      </c>
    </row>
    <row r="18" spans="2:15" ht="18">
      <c r="B18" s="552"/>
      <c r="E18" s="751"/>
      <c r="F18" s="59"/>
      <c r="G18" s="239"/>
      <c r="H18" s="60"/>
      <c r="I18" s="60"/>
      <c r="J18" s="41"/>
      <c r="K18" s="60"/>
      <c r="L18" s="8"/>
      <c r="M18" s="8"/>
      <c r="N18" s="10"/>
      <c r="O18" s="219" t="str">
        <f>'Codes indicateurs'!A16</f>
        <v xml:space="preserve">e - Number of women </v>
      </c>
    </row>
    <row r="19" spans="2:15" ht="18.75" customHeight="1">
      <c r="B19" s="552" t="s">
        <v>138</v>
      </c>
      <c r="C19" s="431" t="s">
        <v>1282</v>
      </c>
      <c r="E19" s="751"/>
      <c r="F19" s="59"/>
      <c r="G19" s="239"/>
      <c r="H19" s="60"/>
      <c r="I19" s="60"/>
      <c r="J19" s="41"/>
      <c r="K19" s="60"/>
      <c r="L19" s="8"/>
      <c r="M19" s="8"/>
      <c r="N19" s="859" t="str">
        <f>INDEX($B19:$D19,1,MATCH(Welcome!$S$6,$B$2:$D$2,0))</f>
        <v>Curation***: Number of unique individuals accessing treatment/health care services</v>
      </c>
      <c r="O19" s="219" t="str">
        <f>'Codes indicateurs'!A21</f>
        <v>j - Number of children and youth</v>
      </c>
    </row>
    <row r="20" spans="2:15" ht="18">
      <c r="B20" s="552"/>
      <c r="E20" s="751"/>
      <c r="F20" s="65"/>
      <c r="G20" s="70"/>
      <c r="H20" s="71"/>
      <c r="I20" s="71"/>
      <c r="J20" s="110"/>
      <c r="K20" s="71"/>
      <c r="L20" s="61"/>
      <c r="M20" s="61"/>
      <c r="N20" s="859"/>
      <c r="O20" s="219" t="str">
        <f>'Codes indicateurs'!A22</f>
        <v>k - Number of newborns, children under 5</v>
      </c>
    </row>
    <row r="21" spans="2:15" ht="18">
      <c r="B21" s="552"/>
      <c r="E21" s="751"/>
      <c r="F21" s="75"/>
      <c r="G21" s="69"/>
      <c r="H21" s="69"/>
      <c r="I21" s="69"/>
      <c r="J21" s="8"/>
      <c r="K21" s="69"/>
      <c r="L21" s="69"/>
      <c r="M21" s="69"/>
      <c r="N21" s="859"/>
      <c r="O21" s="219" t="str">
        <f>'Codes indicateurs'!A20</f>
        <v>i - Number of older persons</v>
      </c>
    </row>
    <row r="22" spans="2:15" ht="19.05" customHeight="1" thickBot="1">
      <c r="E22" s="752"/>
      <c r="F22" s="77"/>
      <c r="G22" s="78"/>
      <c r="H22" s="78"/>
      <c r="I22" s="78"/>
      <c r="J22" s="43"/>
      <c r="K22" s="78"/>
      <c r="L22" s="78"/>
      <c r="M22" s="78"/>
      <c r="N22" s="67"/>
      <c r="O22" s="67"/>
    </row>
    <row r="23" spans="2:15" ht="19.05" customHeight="1" thickBot="1">
      <c r="E23" s="27"/>
    </row>
    <row r="24" spans="2:15" ht="30" customHeight="1" thickBot="1">
      <c r="E24" s="747" t="str">
        <f>'SDG frame'!A22</f>
        <v>B - Global outreach (product)</v>
      </c>
      <c r="F24" s="760" t="str">
        <f>F13</f>
        <v>Indicators</v>
      </c>
      <c r="G24" s="761"/>
      <c r="H24" s="762"/>
      <c r="I24" s="763"/>
      <c r="J24" s="763"/>
      <c r="K24" s="763"/>
      <c r="L24" s="762"/>
      <c r="M24" s="764"/>
      <c r="N24" s="753" t="str">
        <f>N13</f>
        <v>Specify depending on the SDG:</v>
      </c>
    </row>
    <row r="25" spans="2:15" ht="30" customHeight="1">
      <c r="E25" s="748"/>
      <c r="F25" s="18" t="str">
        <f>F14</f>
        <v>Indicator parameter</v>
      </c>
      <c r="G25" s="230" t="str">
        <f t="shared" ref="G25:M25" si="0">G14</f>
        <v>Indicator code</v>
      </c>
      <c r="H25" s="190" t="str">
        <f t="shared" si="0"/>
        <v>Title of the indicator</v>
      </c>
      <c r="I25" s="212" t="str">
        <f t="shared" si="0"/>
        <v>Output</v>
      </c>
      <c r="J25" s="213" t="str">
        <f t="shared" si="0"/>
        <v>Unit</v>
      </c>
      <c r="K25" s="214" t="str">
        <f t="shared" si="0"/>
        <v>Comments</v>
      </c>
      <c r="L25" s="272" t="str">
        <f t="shared" si="0"/>
        <v>IRIS reference</v>
      </c>
      <c r="M25" s="19" t="str">
        <f t="shared" si="0"/>
        <v>IRIS code</v>
      </c>
      <c r="N25" s="754"/>
    </row>
    <row r="26" spans="2:15" ht="36.6" thickBot="1">
      <c r="B26" s="17" t="s">
        <v>100</v>
      </c>
      <c r="C26" s="17" t="s">
        <v>100</v>
      </c>
      <c r="E26" s="743" t="str">
        <f>'SDG frame'!A23</f>
        <v xml:space="preserve">Scale in total number of products sold / distributed / offered </v>
      </c>
      <c r="F26" s="11" t="str">
        <f>INDEX($B26:$D26,1,MATCH(Welcome!$S$6,$B$2:$D$2,0))</f>
        <v>Production</v>
      </c>
      <c r="G26" s="8" t="s">
        <v>754</v>
      </c>
      <c r="H26" s="558" t="str">
        <f>INDEX('IRIS indicators traductions'!$B$3:$I$11,MATCH(M26,'IRIS indicators traductions'!$B$5:$B$17,0)+2,MATCH(Welcome!$S$6,'IRIS indicators traductions'!$G$4:$I$4,0)+5)</f>
        <v>Number of product/service sold by the organization during the reporting period</v>
      </c>
      <c r="I26" s="273"/>
      <c r="J26" s="274" t="s">
        <v>918</v>
      </c>
      <c r="K26" s="275"/>
      <c r="L26" s="61" t="str">
        <f>INDEX('IRIS indicators traductions'!$B$3:$I$11,MATCH(M26,'IRIS indicators traductions'!$B$5:$B$17,0)+2,MATCH(Welcome!$S$6,'IRIS indicators traductions'!$C$4:$E$4,0)+1)</f>
        <v xml:space="preserve">Units/Volume Sold: Total </v>
      </c>
      <c r="M26" s="98" t="s">
        <v>43</v>
      </c>
      <c r="N26" s="62" t="str">
        <f>INDEX($B27:$D27,1,MATCH(Welcome!$S$6,$B$2:$D$2,0))</f>
        <v>“Preventive” products (improved cookstoves, safe water, etc.)</v>
      </c>
    </row>
    <row r="27" spans="2:15" ht="18">
      <c r="B27" s="10" t="s">
        <v>139</v>
      </c>
      <c r="C27" s="27" t="s">
        <v>1284</v>
      </c>
      <c r="E27" s="857"/>
      <c r="F27" s="11"/>
      <c r="G27" s="8"/>
      <c r="H27" s="7"/>
      <c r="I27" s="7"/>
      <c r="J27" s="8"/>
      <c r="K27" s="7"/>
      <c r="L27" s="8"/>
      <c r="M27" s="97"/>
      <c r="N27" s="62" t="str">
        <f>INDEX($B28:$D28,1,MATCH(Welcome!$S$6,$B$2:$D$2,0))</f>
        <v xml:space="preserve">Treatments </v>
      </c>
    </row>
    <row r="28" spans="2:15" ht="18">
      <c r="B28" s="10" t="s">
        <v>140</v>
      </c>
      <c r="C28" s="27" t="s">
        <v>1285</v>
      </c>
      <c r="E28" s="857"/>
      <c r="F28" s="11"/>
      <c r="G28" s="8"/>
      <c r="H28" s="7"/>
      <c r="I28" s="7"/>
      <c r="J28" s="8"/>
      <c r="K28" s="7"/>
      <c r="L28" s="8"/>
      <c r="M28" s="97"/>
      <c r="N28" s="62" t="str">
        <f>INDEX($B29:$D29,1,MATCH(Welcome!$S$6,$B$2:$D$2,0))</f>
        <v>Vaccines</v>
      </c>
    </row>
    <row r="29" spans="2:15" ht="20.25" customHeight="1" thickBot="1">
      <c r="B29" s="16" t="s">
        <v>141</v>
      </c>
      <c r="C29" s="27" t="s">
        <v>1286</v>
      </c>
      <c r="E29" s="858"/>
      <c r="F29" s="12"/>
      <c r="G29" s="14"/>
      <c r="H29" s="13"/>
      <c r="I29" s="13"/>
      <c r="J29" s="14"/>
      <c r="K29" s="13"/>
      <c r="L29" s="14"/>
      <c r="M29" s="15"/>
      <c r="N29" s="134" t="str">
        <f>INDEX($B30:$D30,1,MATCH(Welcome!$S$6,$B$2:$D$2,0))</f>
        <v>Health care consultations</v>
      </c>
    </row>
    <row r="30" spans="2:15" ht="19.05" customHeight="1" thickBot="1">
      <c r="B30" s="57" t="s">
        <v>1287</v>
      </c>
      <c r="C30" s="27" t="s">
        <v>1283</v>
      </c>
      <c r="E30" s="27"/>
    </row>
    <row r="31" spans="2:15" ht="30" customHeight="1" thickBot="1">
      <c r="E31" s="788" t="str">
        <f>'SDG frame'!A24</f>
        <v>C - Accessibility/ affordability</v>
      </c>
      <c r="F31" s="840" t="str">
        <f>'  2 '!F29:M29</f>
        <v>Indicators related to accessibility</v>
      </c>
      <c r="G31" s="804"/>
      <c r="H31" s="805"/>
      <c r="I31" s="806"/>
      <c r="J31" s="806"/>
      <c r="K31" s="806"/>
      <c r="L31" s="805"/>
      <c r="M31" s="807"/>
    </row>
    <row r="32" spans="2:15" ht="30" customHeight="1">
      <c r="E32" s="789"/>
      <c r="F32" s="20" t="str">
        <f t="shared" ref="F32:M32" si="1">F25</f>
        <v>Indicator parameter</v>
      </c>
      <c r="G32" s="231" t="str">
        <f t="shared" si="1"/>
        <v>Indicator code</v>
      </c>
      <c r="H32" s="276" t="str">
        <f t="shared" si="1"/>
        <v>Title of the indicator</v>
      </c>
      <c r="I32" s="203" t="str">
        <f t="shared" si="1"/>
        <v>Output</v>
      </c>
      <c r="J32" s="204" t="str">
        <f t="shared" si="1"/>
        <v>Unit</v>
      </c>
      <c r="K32" s="205" t="str">
        <f t="shared" si="1"/>
        <v>Comments</v>
      </c>
      <c r="L32" s="277" t="str">
        <f t="shared" si="1"/>
        <v>IRIS reference</v>
      </c>
      <c r="M32" s="22" t="str">
        <f t="shared" si="1"/>
        <v>IRIS code</v>
      </c>
    </row>
    <row r="33" spans="2:13" ht="65.25" customHeight="1" thickBot="1">
      <c r="E33" s="790" t="str">
        <f>'SDG frame'!A25</f>
        <v>Indicators to track ease of access / efforts to reach the target population</v>
      </c>
      <c r="F33" s="17"/>
      <c r="G33" s="8" t="s">
        <v>755</v>
      </c>
      <c r="H33" s="558" t="str">
        <f>INDEX('IRIS indicators traductions'!$B$3:$I$11,MATCH(M33,'IRIS indicators traductions'!$B$5:$B$17,0)+2,MATCH(Welcome!$S$6,'IRIS indicators traductions'!$G$4:$I$4,0)+5)</f>
        <v>Number of unique client individuals who were served by the organization and provided access, during the reporting period, to products/services they were unable to access prior to the reporting period</v>
      </c>
      <c r="I33" s="282"/>
      <c r="J33" s="264" t="s">
        <v>918</v>
      </c>
      <c r="K33" s="283"/>
      <c r="L33" s="171" t="str">
        <f>INDEX('IRIS indicators traductions'!$B$3:$I$11,MATCH(M33,'IRIS indicators traductions'!$B$5:$B$17,0)+2,MATCH(Welcome!$S$6,'IRIS indicators traductions'!$C$4:$E$4,0)+1)</f>
        <v xml:space="preserve">Number of client individuals, provided new access </v>
      </c>
      <c r="M33" s="9" t="s">
        <v>49</v>
      </c>
    </row>
    <row r="34" spans="2:13" ht="16.5" customHeight="1" thickBot="1">
      <c r="E34" s="873"/>
      <c r="F34" s="42"/>
      <c r="G34" s="43"/>
      <c r="H34" s="43"/>
      <c r="I34" s="43"/>
      <c r="J34" s="43"/>
      <c r="K34" s="43"/>
      <c r="L34" s="43"/>
      <c r="M34" s="44"/>
    </row>
    <row r="35" spans="2:13" ht="30" customHeight="1" thickBot="1">
      <c r="E35" s="873"/>
      <c r="F35" s="840" t="str">
        <f>'  2 '!F34:M34</f>
        <v>Indicators related to affordability</v>
      </c>
      <c r="G35" s="804"/>
      <c r="H35" s="805" t="s">
        <v>26</v>
      </c>
      <c r="I35" s="806"/>
      <c r="J35" s="806"/>
      <c r="K35" s="806"/>
      <c r="L35" s="805"/>
      <c r="M35" s="807"/>
    </row>
    <row r="36" spans="2:13" ht="30" customHeight="1">
      <c r="E36" s="873"/>
      <c r="F36" s="83" t="str">
        <f t="shared" ref="F36:M36" si="2">F32</f>
        <v>Indicator parameter</v>
      </c>
      <c r="G36" s="252" t="str">
        <f t="shared" si="2"/>
        <v>Indicator code</v>
      </c>
      <c r="H36" s="301" t="str">
        <f t="shared" si="2"/>
        <v>Title of the indicator</v>
      </c>
      <c r="I36" s="203" t="str">
        <f t="shared" si="2"/>
        <v>Output</v>
      </c>
      <c r="J36" s="204" t="str">
        <f t="shared" si="2"/>
        <v>Unit</v>
      </c>
      <c r="K36" s="205" t="str">
        <f t="shared" si="2"/>
        <v>Comments</v>
      </c>
      <c r="L36" s="277" t="str">
        <f t="shared" si="2"/>
        <v>IRIS reference</v>
      </c>
      <c r="M36" s="22" t="str">
        <f t="shared" si="2"/>
        <v>IRIS code</v>
      </c>
    </row>
    <row r="37" spans="2:13" ht="54.6" thickBot="1">
      <c r="B37" s="532" t="s">
        <v>142</v>
      </c>
      <c r="C37" s="473" t="s">
        <v>1288</v>
      </c>
      <c r="E37" s="873"/>
      <c r="F37" s="87"/>
      <c r="G37" s="8" t="s">
        <v>756</v>
      </c>
      <c r="H37" s="89" t="str">
        <f>INDEX($B37:$D37,1,MATCH(Welcome!$S$6,$B$2:$D$2,0))</f>
        <v>Number of people that access preventive and curative products and services at adapted price (free, cost reduction, adapted to purchasing power, subsidized (direct/cross subsidization, etc.) depending on business model of the Social Business)</v>
      </c>
      <c r="I37" s="282"/>
      <c r="J37" s="264" t="s">
        <v>918</v>
      </c>
      <c r="K37" s="283"/>
      <c r="L37" s="37" t="s">
        <v>37</v>
      </c>
      <c r="M37" s="38" t="s">
        <v>37</v>
      </c>
    </row>
    <row r="38" spans="2:13" ht="18.600000000000001" thickBot="1">
      <c r="E38" s="874"/>
      <c r="F38" s="42"/>
      <c r="G38" s="43"/>
      <c r="H38" s="90"/>
      <c r="I38" s="90"/>
      <c r="J38" s="88"/>
      <c r="K38" s="90"/>
      <c r="L38" s="46"/>
      <c r="M38" s="47"/>
    </row>
    <row r="39" spans="2:13" ht="18" customHeight="1" thickBot="1">
      <c r="E39" s="488"/>
    </row>
    <row r="40" spans="2:13" ht="33" customHeight="1">
      <c r="E40" s="796" t="str">
        <f>'SDG frame'!A26</f>
        <v>D - Satisfaction</v>
      </c>
      <c r="F40" s="800" t="str">
        <f>'SDG frame'!A36</f>
        <v>Indicators</v>
      </c>
      <c r="G40" s="800"/>
      <c r="H40" s="801"/>
      <c r="I40" s="802"/>
      <c r="J40" s="802"/>
      <c r="K40" s="802"/>
      <c r="L40" s="801"/>
      <c r="M40" s="803"/>
    </row>
    <row r="41" spans="2:13" ht="33" customHeight="1">
      <c r="E41" s="797"/>
      <c r="F41" s="613" t="str">
        <f t="shared" ref="F41:M41" si="3">F36</f>
        <v>Indicator parameter</v>
      </c>
      <c r="G41" s="508" t="str">
        <f t="shared" si="3"/>
        <v>Indicator code</v>
      </c>
      <c r="H41" s="509" t="str">
        <f t="shared" si="3"/>
        <v>Title of the indicator</v>
      </c>
      <c r="I41" s="508" t="str">
        <f t="shared" si="3"/>
        <v>Output</v>
      </c>
      <c r="J41" s="508" t="str">
        <f t="shared" si="3"/>
        <v>Unit</v>
      </c>
      <c r="K41" s="508" t="str">
        <f t="shared" si="3"/>
        <v>Comments</v>
      </c>
      <c r="L41" s="508" t="str">
        <f t="shared" si="3"/>
        <v>IRIS reference</v>
      </c>
      <c r="M41" s="509" t="str">
        <f t="shared" si="3"/>
        <v>IRIS code</v>
      </c>
    </row>
    <row r="42" spans="2:13" ht="30" customHeight="1">
      <c r="B42" s="58" t="s">
        <v>1781</v>
      </c>
      <c r="C42" s="632" t="s">
        <v>1778</v>
      </c>
      <c r="E42" s="798" t="str">
        <f>'SDG frame'!A27</f>
        <v>Indicators to measure beneficiary's satisfaction (see Definitions tab)</v>
      </c>
      <c r="F42" s="11"/>
      <c r="G42" s="8" t="s">
        <v>1793</v>
      </c>
      <c r="H42" s="632" t="str">
        <f>INDEX($B42:$D42,1,MATCH(Welcome!$S$6,$B$2:$D$2,0))</f>
        <v>Price-performance ratio</v>
      </c>
      <c r="I42" s="290"/>
      <c r="J42" s="263"/>
      <c r="K42" s="291"/>
      <c r="L42" s="37" t="s">
        <v>37</v>
      </c>
      <c r="M42" s="38"/>
    </row>
    <row r="43" spans="2:13" ht="30" customHeight="1">
      <c r="B43" s="58" t="s">
        <v>1779</v>
      </c>
      <c r="C43" s="634" t="s">
        <v>1779</v>
      </c>
      <c r="E43" s="798"/>
      <c r="F43" s="11"/>
      <c r="G43" s="8" t="s">
        <v>1794</v>
      </c>
      <c r="H43" s="634" t="str">
        <f>INDEX($B43:$D43,1,MATCH(Welcome!$S$6,$B$2:$D$2,0))</f>
        <v>Net Promoter Score</v>
      </c>
      <c r="I43" s="302"/>
      <c r="J43" s="303"/>
      <c r="K43" s="304"/>
      <c r="L43" s="33" t="s">
        <v>37</v>
      </c>
      <c r="M43" s="152"/>
    </row>
    <row r="44" spans="2:13" ht="30" customHeight="1" thickBot="1">
      <c r="B44" s="58" t="s">
        <v>1782</v>
      </c>
      <c r="C44" s="634" t="s">
        <v>1780</v>
      </c>
      <c r="E44" s="798"/>
      <c r="F44" s="11"/>
      <c r="G44" s="8" t="s">
        <v>1795</v>
      </c>
      <c r="H44" s="634" t="str">
        <f>INDEX($B44:$D44,1,MATCH(Welcome!$S$6,$B$2:$D$2,0))</f>
        <v>Effort Rate</v>
      </c>
      <c r="I44" s="305"/>
      <c r="J44" s="306"/>
      <c r="K44" s="307"/>
      <c r="L44" s="37" t="s">
        <v>37</v>
      </c>
      <c r="M44" s="38"/>
    </row>
    <row r="45" spans="2:13" ht="18.600000000000001" customHeight="1" thickBot="1">
      <c r="E45" s="799"/>
      <c r="F45" s="52"/>
      <c r="G45" s="14"/>
      <c r="H45" s="644"/>
      <c r="I45" s="644"/>
      <c r="J45" s="487"/>
      <c r="K45" s="644"/>
      <c r="L45" s="46"/>
      <c r="M45" s="47"/>
    </row>
    <row r="46" spans="2:13" ht="18.75" customHeight="1" thickBot="1">
      <c r="E46" s="27"/>
    </row>
    <row r="47" spans="2:13" ht="30" customHeight="1" thickBot="1">
      <c r="E47" s="794" t="str">
        <f>'SDG frame'!A28</f>
        <v>E - Outcome</v>
      </c>
      <c r="F47" s="838" t="str">
        <f>'  2 '!F46:M46</f>
        <v>Indicators on observed changes</v>
      </c>
      <c r="G47" s="813"/>
      <c r="H47" s="814" t="s">
        <v>26</v>
      </c>
      <c r="I47" s="815"/>
      <c r="J47" s="815"/>
      <c r="K47" s="815"/>
      <c r="L47" s="814"/>
      <c r="M47" s="816"/>
    </row>
    <row r="48" spans="2:13" ht="30" customHeight="1">
      <c r="B48" s="11" t="s">
        <v>1955</v>
      </c>
      <c r="C48" s="684" t="s">
        <v>1956</v>
      </c>
      <c r="E48" s="795"/>
      <c r="F48" s="23" t="str">
        <f t="shared" ref="F48:M48" si="4">F36</f>
        <v>Indicator parameter</v>
      </c>
      <c r="G48" s="233" t="str">
        <f t="shared" si="4"/>
        <v>Indicator code</v>
      </c>
      <c r="H48" s="287" t="str">
        <f t="shared" si="4"/>
        <v>Title of the indicator</v>
      </c>
      <c r="I48" s="206" t="str">
        <f t="shared" si="4"/>
        <v>Output</v>
      </c>
      <c r="J48" s="207" t="str">
        <f t="shared" si="4"/>
        <v>Unit</v>
      </c>
      <c r="K48" s="208" t="str">
        <f t="shared" si="4"/>
        <v>Comments</v>
      </c>
      <c r="L48" s="288" t="str">
        <f t="shared" si="4"/>
        <v>IRIS reference</v>
      </c>
      <c r="M48" s="24" t="str">
        <f t="shared" si="4"/>
        <v>IRIS code</v>
      </c>
    </row>
    <row r="49" spans="2:13" ht="70.5" customHeight="1" thickBot="1">
      <c r="B49" s="93" t="s">
        <v>143</v>
      </c>
      <c r="C49" s="57" t="s">
        <v>1289</v>
      </c>
      <c r="E49" s="792" t="str">
        <f>'SDG frame'!A29</f>
        <v>Indicator of change (on the short run) or perception of change by the beneficiaries</v>
      </c>
      <c r="F49" s="253" t="str">
        <f>INDEX($B48:$D48,1,MATCH(Welcome!$S$6,$B$2:$D$2,0))</f>
        <v>Accessibility</v>
      </c>
      <c r="G49" s="8" t="s">
        <v>747</v>
      </c>
      <c r="H49" s="89" t="str">
        <f>INDEX($B50:$D50,1,MATCH(Welcome!$S$6,$B$2:$D$2,0))</f>
        <v>Number (and reduction over time) of clients who delayed seeking treatment due to accessibility (lack of access, of accessibility, other)</v>
      </c>
      <c r="I49" s="292"/>
      <c r="J49" s="264" t="s">
        <v>918</v>
      </c>
      <c r="K49" s="293"/>
      <c r="L49" s="37" t="s">
        <v>37</v>
      </c>
      <c r="M49" s="38" t="s">
        <v>37</v>
      </c>
    </row>
    <row r="50" spans="2:13" ht="20.25" customHeight="1" thickBot="1">
      <c r="B50" s="68" t="s">
        <v>1953</v>
      </c>
      <c r="C50" t="s">
        <v>1954</v>
      </c>
      <c r="E50" s="792"/>
      <c r="F50" s="58"/>
      <c r="G50" s="37"/>
      <c r="H50" s="92"/>
      <c r="I50" s="92"/>
      <c r="J50" s="171"/>
      <c r="K50" s="92"/>
      <c r="L50" s="37"/>
      <c r="M50" s="38"/>
    </row>
    <row r="51" spans="2:13" ht="30" customHeight="1" thickBot="1">
      <c r="E51" s="792"/>
      <c r="F51" s="838" t="str">
        <f>'  2 '!F52:M52</f>
        <v>Indicators of perception of changes</v>
      </c>
      <c r="G51" s="813"/>
      <c r="H51" s="814" t="s">
        <v>26</v>
      </c>
      <c r="I51" s="815"/>
      <c r="J51" s="815"/>
      <c r="K51" s="815"/>
      <c r="L51" s="814"/>
      <c r="M51" s="816"/>
    </row>
    <row r="52" spans="2:13" ht="30" customHeight="1">
      <c r="E52" s="792"/>
      <c r="F52" s="23" t="str">
        <f t="shared" ref="F52:M52" si="5">F48</f>
        <v>Indicator parameter</v>
      </c>
      <c r="G52" s="233" t="str">
        <f t="shared" si="5"/>
        <v>Indicator code</v>
      </c>
      <c r="H52" s="287" t="str">
        <f t="shared" si="5"/>
        <v>Title of the indicator</v>
      </c>
      <c r="I52" s="206" t="str">
        <f t="shared" si="5"/>
        <v>Output</v>
      </c>
      <c r="J52" s="207" t="str">
        <f t="shared" si="5"/>
        <v>Unit</v>
      </c>
      <c r="K52" s="208" t="str">
        <f t="shared" si="5"/>
        <v>Comments</v>
      </c>
      <c r="L52" s="288" t="str">
        <f t="shared" si="5"/>
        <v>IRIS reference</v>
      </c>
      <c r="M52" s="24" t="str">
        <f t="shared" si="5"/>
        <v>IRIS code</v>
      </c>
    </row>
    <row r="53" spans="2:13" ht="45.75" customHeight="1" thickBot="1">
      <c r="B53" s="48" t="s">
        <v>145</v>
      </c>
      <c r="C53" t="s">
        <v>1290</v>
      </c>
      <c r="E53" s="793"/>
      <c r="F53" s="51"/>
      <c r="G53" s="8" t="s">
        <v>748</v>
      </c>
      <c r="H53" s="89" t="str">
        <f>INDEX($B49:$D49,1,MATCH(Welcome!$S$6,$B$2:$D$2,0))</f>
        <v>% of beneficiaries who declare perception of improved health due to reduced exposure to serious health hazards or better access to medecines, vaccines, health care</v>
      </c>
      <c r="I53" s="292"/>
      <c r="J53" s="264" t="s">
        <v>920</v>
      </c>
      <c r="K53" s="293"/>
      <c r="L53" s="37" t="s">
        <v>37</v>
      </c>
      <c r="M53" s="38" t="s">
        <v>37</v>
      </c>
    </row>
    <row r="54" spans="2:13" ht="57.75" customHeight="1" thickBot="1">
      <c r="B54" s="48" t="s">
        <v>147</v>
      </c>
      <c r="C54" s="57" t="s">
        <v>1291</v>
      </c>
      <c r="E54" s="96"/>
      <c r="F54" s="95"/>
      <c r="G54" s="95"/>
      <c r="H54" s="95"/>
      <c r="I54" s="95"/>
      <c r="J54" s="269"/>
      <c r="K54" s="95"/>
      <c r="L54" s="95"/>
      <c r="M54" s="95"/>
    </row>
    <row r="55" spans="2:13" ht="45.75" customHeight="1" thickBot="1">
      <c r="B55" s="48" t="s">
        <v>149</v>
      </c>
      <c r="C55" s="57" t="s">
        <v>1292</v>
      </c>
      <c r="E55" s="768" t="str">
        <f>'SDG frame'!A30</f>
        <v>F - Impact</v>
      </c>
      <c r="F55" s="808" t="str">
        <f>'  2 '!F58:M58</f>
        <v>UN IAEG-SDGs indicators</v>
      </c>
      <c r="G55" s="809"/>
      <c r="H55" s="810" t="s">
        <v>26</v>
      </c>
      <c r="I55" s="811"/>
      <c r="J55" s="811"/>
      <c r="K55" s="811"/>
      <c r="L55" s="810"/>
      <c r="M55" s="812"/>
    </row>
    <row r="56" spans="2:13" ht="40.049999999999997" customHeight="1">
      <c r="B56" s="48" t="s">
        <v>151</v>
      </c>
      <c r="C56" s="57" t="s">
        <v>1293</v>
      </c>
      <c r="E56" s="769"/>
      <c r="F56" s="118" t="s">
        <v>65</v>
      </c>
      <c r="G56" s="236" t="str">
        <f t="shared" ref="G56:M56" si="6">G52</f>
        <v>Indicator code</v>
      </c>
      <c r="H56" s="294" t="str">
        <f t="shared" si="6"/>
        <v>Title of the indicator</v>
      </c>
      <c r="I56" s="199" t="str">
        <f t="shared" si="6"/>
        <v>Output</v>
      </c>
      <c r="J56" s="200" t="str">
        <f t="shared" si="6"/>
        <v>Unit</v>
      </c>
      <c r="K56" s="201" t="str">
        <f t="shared" si="6"/>
        <v>Comments</v>
      </c>
      <c r="L56" s="308" t="str">
        <f t="shared" si="6"/>
        <v>IRIS reference</v>
      </c>
      <c r="M56" s="119" t="str">
        <f t="shared" si="6"/>
        <v>IRIS code</v>
      </c>
    </row>
    <row r="57" spans="2:13" ht="34.049999999999997" customHeight="1">
      <c r="B57" s="48" t="s">
        <v>153</v>
      </c>
      <c r="C57" s="57" t="s">
        <v>1294</v>
      </c>
      <c r="E57" s="770" t="str">
        <f>'SDG frame'!A31</f>
        <v>The organizations can track the changes at the national level, measured on the SDG framework, to see whether their actions are in line with changes observed at the national level, and how they may have played a role</v>
      </c>
      <c r="F57" s="99" t="s">
        <v>144</v>
      </c>
      <c r="G57" s="8" t="s">
        <v>749</v>
      </c>
      <c r="H57" s="554" t="str">
        <f>INDEX($B53:$D53,1,MATCH(Welcome!$S$6,$B$2:$D$2,0))</f>
        <v>Maternal mortality ratio</v>
      </c>
      <c r="I57" s="309"/>
      <c r="J57" s="263" t="s">
        <v>920</v>
      </c>
      <c r="K57" s="310"/>
      <c r="L57" s="8" t="s">
        <v>37</v>
      </c>
      <c r="M57" s="9" t="s">
        <v>37</v>
      </c>
    </row>
    <row r="58" spans="2:13" ht="40.049999999999997" customHeight="1">
      <c r="B58" s="48" t="s">
        <v>155</v>
      </c>
      <c r="C58" s="57" t="s">
        <v>1295</v>
      </c>
      <c r="E58" s="770"/>
      <c r="F58" s="99" t="s">
        <v>146</v>
      </c>
      <c r="G58" s="8" t="s">
        <v>750</v>
      </c>
      <c r="H58" s="48" t="str">
        <f>INDEX($B54:$D54,1,MATCH(Welcome!$S$6,$B$2:$D$2,0))</f>
        <v>Children under 5 mortality ratio</v>
      </c>
      <c r="I58" s="309"/>
      <c r="J58" s="263" t="s">
        <v>920</v>
      </c>
      <c r="K58" s="310"/>
      <c r="L58" s="8" t="s">
        <v>37</v>
      </c>
      <c r="M58" s="9" t="s">
        <v>37</v>
      </c>
    </row>
    <row r="59" spans="2:13" ht="40.049999999999997" customHeight="1" thickBot="1">
      <c r="B59" s="45" t="s">
        <v>157</v>
      </c>
      <c r="C59" s="57" t="s">
        <v>1296</v>
      </c>
      <c r="E59" s="770"/>
      <c r="F59" s="99" t="s">
        <v>148</v>
      </c>
      <c r="G59" s="8" t="s">
        <v>751</v>
      </c>
      <c r="H59" s="48" t="str">
        <f>INDEX($B55:$D55,1,MATCH(Welcome!$S$6,$B$2:$D$2,0))</f>
        <v>Communicable diseases incidence per 1000 population</v>
      </c>
      <c r="I59" s="309"/>
      <c r="J59" s="263" t="s">
        <v>918</v>
      </c>
      <c r="K59" s="310"/>
      <c r="L59" s="8" t="s">
        <v>37</v>
      </c>
      <c r="M59" s="9" t="s">
        <v>37</v>
      </c>
    </row>
    <row r="60" spans="2:13" ht="24.75" customHeight="1">
      <c r="E60" s="770"/>
      <c r="F60" s="99" t="s">
        <v>150</v>
      </c>
      <c r="G60" s="8" t="s">
        <v>752</v>
      </c>
      <c r="H60" s="48" t="str">
        <f>INDEX($B56:$D56,1,MATCH(Welcome!$S$6,$B$2:$D$2,0))</f>
        <v>Morality rate attributable to non communicable diseases</v>
      </c>
      <c r="I60" s="309"/>
      <c r="J60" s="263" t="s">
        <v>920</v>
      </c>
      <c r="K60" s="310"/>
      <c r="L60" s="8" t="s">
        <v>37</v>
      </c>
      <c r="M60" s="9" t="s">
        <v>37</v>
      </c>
    </row>
    <row r="61" spans="2:13" ht="79.5" customHeight="1">
      <c r="B61" s="27" t="s">
        <v>170</v>
      </c>
      <c r="C61" s="57" t="s">
        <v>1309</v>
      </c>
      <c r="E61" s="770"/>
      <c r="F61" s="99" t="s">
        <v>152</v>
      </c>
      <c r="G61" s="8" t="s">
        <v>757</v>
      </c>
      <c r="H61" s="48" t="str">
        <f>INDEX($B57:$D57,1,MATCH(Welcome!$S$6,$B$2:$D$2,0))</f>
        <v>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v>
      </c>
      <c r="I61" s="309"/>
      <c r="J61" s="263" t="s">
        <v>920</v>
      </c>
      <c r="K61" s="310"/>
      <c r="L61" s="8" t="s">
        <v>37</v>
      </c>
      <c r="M61" s="9" t="s">
        <v>37</v>
      </c>
    </row>
    <row r="62" spans="2:13" ht="39" customHeight="1">
      <c r="B62" s="101" t="s">
        <v>158</v>
      </c>
      <c r="C62" s="101" t="s">
        <v>1297</v>
      </c>
      <c r="E62" s="770"/>
      <c r="F62" s="99" t="s">
        <v>154</v>
      </c>
      <c r="G62" s="8" t="s">
        <v>758</v>
      </c>
      <c r="H62" s="48" t="str">
        <f>INDEX($B58:$D58,1,MATCH(Welcome!$S$6,$B$2:$D$2,0))</f>
        <v>Number of people covered by health insurance or a public health system per 1,000 population</v>
      </c>
      <c r="I62" s="309"/>
      <c r="J62" s="263" t="s">
        <v>918</v>
      </c>
      <c r="K62" s="310"/>
      <c r="L62" s="8" t="s">
        <v>37</v>
      </c>
      <c r="M62" s="9" t="s">
        <v>37</v>
      </c>
    </row>
    <row r="63" spans="2:13" ht="23.55" customHeight="1" thickBot="1">
      <c r="B63" s="102" t="s">
        <v>74</v>
      </c>
      <c r="C63" s="102" t="s">
        <v>1298</v>
      </c>
      <c r="E63" s="771"/>
      <c r="F63" s="100" t="s">
        <v>156</v>
      </c>
      <c r="G63" s="14" t="s">
        <v>759</v>
      </c>
      <c r="H63" s="45" t="str">
        <f>INDEX($B59:$D59,1,MATCH(Welcome!$S$6,$B$2:$D$2,0))</f>
        <v xml:space="preserve">Mortality rate attributed to household and ambient air pollution  </v>
      </c>
      <c r="I63" s="270"/>
      <c r="J63" s="264" t="s">
        <v>920</v>
      </c>
      <c r="K63" s="271"/>
      <c r="L63" s="12" t="s">
        <v>37</v>
      </c>
      <c r="M63" s="15" t="s">
        <v>37</v>
      </c>
    </row>
    <row r="64" spans="2:13" ht="22.05" customHeight="1" thickBot="1">
      <c r="B64" t="s">
        <v>159</v>
      </c>
      <c r="C64" t="s">
        <v>1299</v>
      </c>
    </row>
    <row r="65" spans="2:11" ht="20.25" customHeight="1">
      <c r="B65" s="107" t="s">
        <v>165</v>
      </c>
      <c r="C65" s="529" t="s">
        <v>1300</v>
      </c>
      <c r="E65" s="876" t="str">
        <f>'SDG frame'!A32</f>
        <v>Annexes</v>
      </c>
      <c r="F65" s="882" t="str">
        <f>'  2 '!F65:H65</f>
        <v>Remarks</v>
      </c>
      <c r="G65" s="883"/>
      <c r="H65" s="883"/>
      <c r="I65" s="316" t="str">
        <f>'  2 '!I65</f>
        <v>Complementary sources</v>
      </c>
      <c r="J65" s="880" t="str">
        <f>'  2 '!J65:K65</f>
        <v>Feedback</v>
      </c>
      <c r="K65" s="881"/>
    </row>
    <row r="66" spans="2:11" ht="20.25" customHeight="1">
      <c r="B66" s="107" t="s">
        <v>166</v>
      </c>
      <c r="C66" s="529" t="s">
        <v>1301</v>
      </c>
      <c r="E66" s="877"/>
      <c r="F66" s="555" t="str">
        <f>INDEX($B62:$D62,1,MATCH(Welcome!$S$6,$B$2:$D$2,0))</f>
        <v>Health insurance covered in SDG 1</v>
      </c>
      <c r="G66" s="101"/>
      <c r="H66" s="106"/>
      <c r="I66" s="875" t="str">
        <f>INDEX($B61:$D61,1,MATCH(Welcome!$S$6,$B$2:$D$2,0))</f>
        <v>SPTF Outcome working group</v>
      </c>
      <c r="J66" s="778" t="s">
        <v>171</v>
      </c>
      <c r="K66" s="779"/>
    </row>
    <row r="67" spans="2:11" ht="20.25" customHeight="1">
      <c r="B67" s="107" t="s">
        <v>167</v>
      </c>
      <c r="C67" s="529" t="s">
        <v>1302</v>
      </c>
      <c r="E67" s="877"/>
      <c r="F67" s="556" t="str">
        <f>INDEX($B63:$D63,1,MATCH(Welcome!$S$6,$B$2:$D$2,0))</f>
        <v>* definition: below international poverty line, OR national poverty line, OR living in poverty according to national definitions</v>
      </c>
      <c r="G67" s="102"/>
      <c r="H67" s="106"/>
      <c r="I67" s="875"/>
      <c r="J67" s="11"/>
      <c r="K67" s="317"/>
    </row>
    <row r="68" spans="2:11" ht="20.25" customHeight="1">
      <c r="B68" s="107" t="s">
        <v>168</v>
      </c>
      <c r="C68" s="529" t="s">
        <v>1303</v>
      </c>
      <c r="E68" s="877"/>
      <c r="F68" s="556" t="str">
        <f>INDEX($B64:$D64,1,MATCH(Welcome!$S$6,$B$2:$D$2,0))</f>
        <v>** Nature of exposure depending on Social Business:</v>
      </c>
      <c r="G68"/>
      <c r="H68" s="106"/>
      <c r="I68" s="103"/>
      <c r="J68" s="65"/>
      <c r="K68" s="317"/>
    </row>
    <row r="69" spans="2:11" ht="20.25" customHeight="1">
      <c r="B69" s="107" t="s">
        <v>169</v>
      </c>
      <c r="C69" s="529" t="s">
        <v>1304</v>
      </c>
      <c r="E69" s="877"/>
      <c r="F69" s="556" t="str">
        <f>INDEX($B65:$D65,1,MATCH(Welcome!$S$6,$B$2:$D$2,0))</f>
        <v xml:space="preserve">·       STDs, </v>
      </c>
      <c r="G69" s="107"/>
      <c r="H69" s="106"/>
      <c r="I69" s="103"/>
      <c r="J69" s="318"/>
      <c r="K69" s="317"/>
    </row>
    <row r="70" spans="2:11" ht="24.75" customHeight="1">
      <c r="B70" s="72" t="s">
        <v>161</v>
      </c>
      <c r="C70" t="s">
        <v>1305</v>
      </c>
      <c r="E70" s="877"/>
      <c r="F70" s="556" t="str">
        <f>INDEX($B66:$D66,1,MATCH(Welcome!$S$6,$B$2:$D$2,0))</f>
        <v xml:space="preserve">·       unsafe WASH, </v>
      </c>
      <c r="G70" s="107"/>
      <c r="H70" s="106"/>
      <c r="I70" s="103"/>
      <c r="J70" s="318"/>
      <c r="K70" s="317"/>
    </row>
    <row r="71" spans="2:11" ht="24.75" customHeight="1">
      <c r="B71" s="108" t="s">
        <v>162</v>
      </c>
      <c r="C71" s="553" t="s">
        <v>1306</v>
      </c>
      <c r="E71" s="877"/>
      <c r="F71" s="556" t="str">
        <f>INDEX($B67:$D67,1,MATCH(Welcome!$S$6,$B$2:$D$2,0))</f>
        <v>·       indoor and ambient air pollution (see http://www.who.int/airpollution/en/)</v>
      </c>
      <c r="G71" s="107"/>
      <c r="H71" s="106"/>
      <c r="I71" s="103"/>
      <c r="J71" s="318"/>
      <c r="K71" s="317"/>
    </row>
    <row r="72" spans="2:11" ht="24.75" customHeight="1">
      <c r="B72" s="108" t="s">
        <v>163</v>
      </c>
      <c r="C72" s="553" t="s">
        <v>1307</v>
      </c>
      <c r="E72" s="877"/>
      <c r="F72" s="556" t="str">
        <f>INDEX($B68:$D68,1,MATCH(Welcome!$S$6,$B$2:$D$2,0))</f>
        <v xml:space="preserve">·       unintentional poisoning, </v>
      </c>
      <c r="G72" s="107"/>
      <c r="H72" s="72"/>
      <c r="I72" s="103"/>
      <c r="J72" s="318"/>
      <c r="K72" s="104"/>
    </row>
    <row r="73" spans="2:11" ht="24.75" customHeight="1" thickBot="1">
      <c r="B73" s="109" t="s">
        <v>164</v>
      </c>
      <c r="C73" s="553" t="s">
        <v>1308</v>
      </c>
      <c r="E73" s="877"/>
      <c r="F73" s="556" t="str">
        <f>INDEX($B69:$D69,1,MATCH(Welcome!$S$6,$B$2:$D$2,0))</f>
        <v>·       etc.</v>
      </c>
      <c r="G73" s="107"/>
      <c r="H73" s="72"/>
      <c r="I73" s="103"/>
      <c r="J73" s="318"/>
      <c r="K73" s="104"/>
    </row>
    <row r="74" spans="2:11" ht="24.75" customHeight="1">
      <c r="E74" s="877"/>
      <c r="F74" s="556" t="str">
        <f>INDEX($B70:$D70,1,MATCH(Welcome!$S$6,$B$2:$D$2,0))</f>
        <v>*** Nature of treatment/health care service depending on Social Business:</v>
      </c>
      <c r="G74" s="72"/>
      <c r="H74" s="72"/>
      <c r="I74" s="103"/>
      <c r="J74" s="318"/>
      <c r="K74" s="104"/>
    </row>
    <row r="75" spans="2:11" ht="24.75" customHeight="1">
      <c r="E75" s="877"/>
      <c r="F75" s="556" t="str">
        <f>INDEX($B71:$D71,1,MATCH(Welcome!$S$6,$B$2:$D$2,0))</f>
        <v>Family planning, Maternity care, Childcare</v>
      </c>
      <c r="G75" s="108"/>
      <c r="H75" s="72"/>
      <c r="I75" s="103"/>
      <c r="J75" s="318"/>
      <c r="K75" s="104"/>
    </row>
    <row r="76" spans="2:11" ht="24.75" customHeight="1">
      <c r="E76" s="877"/>
      <c r="F76" s="556" t="str">
        <f>INDEX($B72:$D72,1,MATCH(Welcome!$S$6,$B$2:$D$2,0))</f>
        <v>HIV, Tuberculosis, Malaria, Hepatitis B, Mental illness (inc. Depression), etc.</v>
      </c>
      <c r="G76" s="108"/>
      <c r="H76" s="72"/>
      <c r="I76" s="103"/>
      <c r="J76" s="318"/>
      <c r="K76" s="104"/>
    </row>
    <row r="77" spans="2:11" ht="24.75" customHeight="1" thickBot="1">
      <c r="E77" s="878"/>
      <c r="F77" s="557" t="str">
        <f>INDEX($B73:$D73,1,MATCH(Welcome!$S$6,$B$2:$D$2,0))</f>
        <v>Affordable medicines and vaccines</v>
      </c>
      <c r="G77" s="109"/>
      <c r="H77" s="78"/>
      <c r="I77" s="82"/>
      <c r="J77" s="77"/>
      <c r="K77" s="79"/>
    </row>
    <row r="78" spans="2:11" ht="24.75" customHeight="1"/>
    <row r="79" spans="2:11" ht="24.75" customHeight="1"/>
    <row r="80" spans="2:1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sheetData>
  <sheetProtection selectLockedCells="1" selectUnlockedCells="1"/>
  <mergeCells count="40">
    <mergeCell ref="J66:K66"/>
    <mergeCell ref="I66:I67"/>
    <mergeCell ref="E65:E77"/>
    <mergeCell ref="F13:M13"/>
    <mergeCell ref="J65:K65"/>
    <mergeCell ref="F35:M35"/>
    <mergeCell ref="E15:E22"/>
    <mergeCell ref="E13:E14"/>
    <mergeCell ref="F65:H65"/>
    <mergeCell ref="F31:M31"/>
    <mergeCell ref="E55:E56"/>
    <mergeCell ref="F51:M51"/>
    <mergeCell ref="E57:E63"/>
    <mergeCell ref="F55:M55"/>
    <mergeCell ref="E49:E53"/>
    <mergeCell ref="E42:E45"/>
    <mergeCell ref="N13:N14"/>
    <mergeCell ref="F47:M47"/>
    <mergeCell ref="E31:E32"/>
    <mergeCell ref="E33:E38"/>
    <mergeCell ref="N15:N17"/>
    <mergeCell ref="E40:E41"/>
    <mergeCell ref="F40:M40"/>
    <mergeCell ref="E47:E48"/>
    <mergeCell ref="O13:O14"/>
    <mergeCell ref="E2:J2"/>
    <mergeCell ref="E3:J3"/>
    <mergeCell ref="E26:E29"/>
    <mergeCell ref="E24:E25"/>
    <mergeCell ref="N19:N21"/>
    <mergeCell ref="E5:E11"/>
    <mergeCell ref="F9:M9"/>
    <mergeCell ref="F10:M10"/>
    <mergeCell ref="F11:M11"/>
    <mergeCell ref="N24:N25"/>
    <mergeCell ref="F5:M5"/>
    <mergeCell ref="F6:M6"/>
    <mergeCell ref="F7:M7"/>
    <mergeCell ref="F8:M8"/>
    <mergeCell ref="F24:M24"/>
  </mergeCells>
  <hyperlinks>
    <hyperlink ref="X31" r:id="rId1" display="Insee.fr : Les Comptes de la Nation : Dépenses des administrations publiques ventilées par fonction en 2016" xr:uid="{00000000-0004-0000-0C00-000000000000}"/>
    <hyperlink ref="X30" r:id="rId2" display=" Insee.fr :  Pauvreté en conditions de vie de 2004 à 2014 " xr:uid="{00000000-0004-0000-0C00-000001000000}"/>
    <hyperlink ref="X15" r:id="rId3" location="consulter-sommaire" display="Insee.fr : Revenu, niveau de vie et pauvreté en 2014" xr:uid="{00000000-0004-0000-0C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sheetPr>
  <dimension ref="B1:Y80"/>
  <sheetViews>
    <sheetView showGridLines="0" topLeftCell="A16" zoomScale="50" zoomScaleNormal="50" workbookViewId="0">
      <selection activeCell="E39" sqref="E39:E42"/>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2.296875" style="27" customWidth="1"/>
    <col min="8" max="8" width="100.296875" style="27" bestFit="1" customWidth="1"/>
    <col min="9" max="9" width="34.5" style="27" customWidth="1"/>
    <col min="10" max="10" width="10.296875" style="266" customWidth="1"/>
    <col min="11" max="11" width="46.5" style="27" customWidth="1"/>
    <col min="12" max="12" width="44"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trad'!B6:C6,1,MATCH(Welcome!$S$6,$B$2:$D$2,0))</f>
        <v>Goal 4: Quality Education</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trad'!E6:F6,1,MATCH(Welcome!$S$6,$B$2:$D$2,0))</f>
        <v>Ensure inclusive and equitable quality education and promote lifelong learning opportunities for all</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30.75" customHeight="1">
      <c r="D5" s="29"/>
      <c r="E5" s="902" t="str">
        <f>'SDG frame'!A14</f>
        <v>Targets considered key of Social Enterprises</v>
      </c>
      <c r="F5" s="899" t="str">
        <f>'Traductions complementaires'!A31</f>
        <v>4.1 By 2030, ensure that all girls and boys complete free, equitable and quality primary and secondary education leading to relevant and effective learning outcomes</v>
      </c>
      <c r="G5" s="900"/>
      <c r="H5" s="900"/>
      <c r="I5" s="900"/>
      <c r="J5" s="900"/>
      <c r="K5" s="900"/>
      <c r="L5" s="900"/>
      <c r="M5" s="901"/>
      <c r="N5" s="30"/>
    </row>
    <row r="6" spans="2:25" s="31" customFormat="1" ht="30.75" customHeight="1">
      <c r="D6" s="29"/>
      <c r="E6" s="903"/>
      <c r="F6" s="884" t="str">
        <f>'Traductions complementaires'!A32</f>
        <v>4.3 By 2030, ensure equal access for all women and men to affordable and quality technical, vocational and tertiary education, including university</v>
      </c>
      <c r="G6" s="885"/>
      <c r="H6" s="885"/>
      <c r="I6" s="885"/>
      <c r="J6" s="885"/>
      <c r="K6" s="885"/>
      <c r="L6" s="885"/>
      <c r="M6" s="886"/>
      <c r="N6" s="30"/>
    </row>
    <row r="7" spans="2:25" s="31" customFormat="1" ht="30.75" customHeight="1">
      <c r="D7" s="29"/>
      <c r="E7" s="903"/>
      <c r="F7" s="884" t="str">
        <f>'Traductions complementaires'!A33</f>
        <v>4.4 By 2030, substantially increase the number of youth and adults who have relevant skills, including technical and vocational skills, for employment, decent jobs and entrepreneurship</v>
      </c>
      <c r="G7" s="885"/>
      <c r="H7" s="885"/>
      <c r="I7" s="885"/>
      <c r="J7" s="885"/>
      <c r="K7" s="885"/>
      <c r="L7" s="885"/>
      <c r="M7" s="886"/>
      <c r="N7" s="30"/>
    </row>
    <row r="8" spans="2:25" s="31" customFormat="1" ht="49.8" customHeight="1">
      <c r="D8" s="29"/>
      <c r="E8" s="903"/>
      <c r="F8" s="884" t="str">
        <f>'Traductions complementaires'!A34</f>
        <v>4.5 By 2030, eliminate gender disparities in education and ensure equal access to all levels of education and vocational training for the vulnerable, including persons with disabilities, indigenous peoples and children in vulnerable situations</v>
      </c>
      <c r="G8" s="885"/>
      <c r="H8" s="885"/>
      <c r="I8" s="885"/>
      <c r="J8" s="885"/>
      <c r="K8" s="885"/>
      <c r="L8" s="885"/>
      <c r="M8" s="886"/>
      <c r="N8" s="30"/>
    </row>
    <row r="9" spans="2:25" s="31" customFormat="1" ht="30.75" customHeight="1">
      <c r="D9" s="29"/>
      <c r="E9" s="903"/>
      <c r="F9" s="884" t="str">
        <f>'Traductions complementaires'!A35</f>
        <v>4.6 By 2030, ensure that all youth and a substantial proportion of adults, both men and women, achieve literacy and numeracy</v>
      </c>
      <c r="G9" s="885"/>
      <c r="H9" s="885"/>
      <c r="I9" s="885"/>
      <c r="J9" s="885"/>
      <c r="K9" s="885"/>
      <c r="L9" s="885"/>
      <c r="M9" s="886"/>
      <c r="N9" s="30"/>
    </row>
    <row r="10" spans="2:25" s="31" customFormat="1" ht="30.75" customHeight="1">
      <c r="D10" s="29"/>
      <c r="E10" s="904"/>
      <c r="F10" s="884" t="str">
        <f>'Traductions complementaires'!A36</f>
        <v>4.a Build and upgrade education facilities that are child, disability and gender sensitive and provide safe, non-violent, inclusive and effective learning environments for all</v>
      </c>
      <c r="G10" s="885"/>
      <c r="H10" s="885"/>
      <c r="I10" s="885"/>
      <c r="J10" s="885"/>
      <c r="K10" s="885"/>
      <c r="L10" s="885"/>
      <c r="M10" s="886"/>
      <c r="N10" s="30"/>
    </row>
    <row r="11" spans="2:25" s="31" customFormat="1" ht="30.75" customHeight="1" thickBot="1">
      <c r="D11" s="29"/>
      <c r="E11" s="905"/>
      <c r="F11" s="887" t="str">
        <f>'Traductions complementaires'!A37</f>
        <v>4.c By 2030, substantially increase the supply of qualified teachers, including through international cooperation for teacher training in developing countries, especially least developed countries and small island developing States</v>
      </c>
      <c r="G11" s="888"/>
      <c r="H11" s="888"/>
      <c r="I11" s="888"/>
      <c r="J11" s="888"/>
      <c r="K11" s="888"/>
      <c r="L11" s="888"/>
      <c r="M11" s="889"/>
      <c r="N11" s="30"/>
    </row>
    <row r="12" spans="2:25" ht="15.75" customHeight="1" thickBot="1">
      <c r="D12" s="29"/>
      <c r="E12" s="27"/>
    </row>
    <row r="13" spans="2:25" ht="30" customHeight="1" thickBot="1">
      <c r="E13" s="749" t="str">
        <f>'SDG frame'!A20</f>
        <v>A - Global outreach (people)</v>
      </c>
      <c r="F13" s="755" t="str">
        <f>'  3 '!F13:M13</f>
        <v>Indicators</v>
      </c>
      <c r="G13" s="756"/>
      <c r="H13" s="757"/>
      <c r="I13" s="758"/>
      <c r="J13" s="758"/>
      <c r="K13" s="758"/>
      <c r="L13" s="757"/>
      <c r="M13" s="879"/>
      <c r="N13" s="745" t="str">
        <f>'SDG frame'!A10</f>
        <v>Specify depending on the SDG:</v>
      </c>
      <c r="O13" s="892" t="str">
        <f>'SDG frame'!A11</f>
        <v>Additional segmentation for target public relevant for SDG's targets</v>
      </c>
    </row>
    <row r="14" spans="2:25" ht="30" customHeight="1">
      <c r="E14" s="750"/>
      <c r="F14" s="4" t="str">
        <f>'SDG frame'!A2</f>
        <v>Indicator parameter</v>
      </c>
      <c r="G14" s="145" t="str">
        <f>'SDG frame'!A3</f>
        <v>Indicator code</v>
      </c>
      <c r="H14" s="261" t="str">
        <f>'SDG frame'!A4</f>
        <v>Title of the indicator</v>
      </c>
      <c r="I14" s="209" t="str">
        <f>'SDG frame'!A5</f>
        <v>Output</v>
      </c>
      <c r="J14" s="210" t="str">
        <f>'SDG frame'!A6</f>
        <v>Unit</v>
      </c>
      <c r="K14" s="211" t="str">
        <f>'SDG frame'!A7</f>
        <v>Comments</v>
      </c>
      <c r="L14" s="262" t="str">
        <f>'SDG frame'!A8</f>
        <v>IRIS reference</v>
      </c>
      <c r="M14" s="6" t="str">
        <f>'SDG frame'!A9</f>
        <v>IRIS code</v>
      </c>
      <c r="N14" s="746"/>
      <c r="O14" s="893"/>
    </row>
    <row r="15" spans="2:25" ht="46.05" customHeight="1">
      <c r="B15" s="17" t="s">
        <v>179</v>
      </c>
      <c r="C15" s="473" t="s">
        <v>1311</v>
      </c>
      <c r="E15" s="751" t="str">
        <f>'SDG frame'!A21</f>
        <v>Scale in total number of beneficiaries reached/ covered</v>
      </c>
      <c r="F15" s="17" t="str">
        <f>INDEX($B15:$D15,1,MATCH(Welcome!$S$6,$B$2:$D$2,0))</f>
        <v>Free, equitable and quality primary and secondary education</v>
      </c>
      <c r="G15" s="41" t="s">
        <v>760</v>
      </c>
      <c r="H15" s="558" t="str">
        <f>INDEX('IRIS indicators traductions'!$B$3:$I$49,MATCH(M15,'IRIS indicators traductions'!$B$5:$B$49,0)+2,MATCH(Welcome!$S$6,'IRIS indicators traductions'!$G$4:$I$4,0)+5)</f>
        <v xml:space="preserve">Number of students enrolled as of the end of the reporting period, both full-time and part-time, where each discrete student is counted regardless of number of courses. </v>
      </c>
      <c r="I15" s="319"/>
      <c r="J15" s="303" t="s">
        <v>918</v>
      </c>
      <c r="K15" s="320"/>
      <c r="L15" s="61" t="str">
        <f>INDEX('IRIS indicators traductions'!$B$3:$I$49,MATCH(M15,'IRIS indicators traductions'!$B$5:$B$49,0)+2,MATCH(Welcome!$S$6,'IRIS indicators traductions'!$C$4:$E$4,0)+1)</f>
        <v xml:space="preserve">School Enrollment: Total </v>
      </c>
      <c r="M15" s="110" t="s">
        <v>182</v>
      </c>
      <c r="N15" s="116" t="s">
        <v>37</v>
      </c>
      <c r="O15" s="246" t="str">
        <f>'Codes indicateurs'!A12</f>
        <v xml:space="preserve">a - Number of rural individuals </v>
      </c>
    </row>
    <row r="16" spans="2:25" ht="38.25" customHeight="1">
      <c r="B16" s="17" t="s">
        <v>676</v>
      </c>
      <c r="C16" s="473" t="s">
        <v>1312</v>
      </c>
      <c r="E16" s="751"/>
      <c r="F16" s="17" t="str">
        <f>INDEX($B16:$D16,1,MATCH(Welcome!$S$6,$B$2:$D$2,0))</f>
        <v>Affordable and quality adult training**</v>
      </c>
      <c r="G16" s="41" t="s">
        <v>761</v>
      </c>
      <c r="H16" s="558" t="str">
        <f>INDEX('IRIS indicators traductions'!$B$3:$I$49,MATCH(M16,'IRIS indicators traductions'!$B$5:$B$49,0)+2,MATCH(Welcome!$S$6,'IRIS indicators traductions'!$G$4:$I$4,0)+5)</f>
        <v>Number of students receiving vocational or technical training during the reporting period.</v>
      </c>
      <c r="I16" s="284"/>
      <c r="J16" s="285" t="s">
        <v>918</v>
      </c>
      <c r="K16" s="286"/>
      <c r="L16" s="61" t="str">
        <f>INDEX('IRIS indicators traductions'!$B$3:$I$49,MATCH(M16,'IRIS indicators traductions'!$B$5:$B$49,0)+2,MATCH(Welcome!$S$6,'IRIS indicators traductions'!$C$4:$E$4,0)+1)</f>
        <v xml:space="preserve">Vocational/Technical Training </v>
      </c>
      <c r="M16" s="8" t="s">
        <v>185</v>
      </c>
      <c r="N16" s="115"/>
      <c r="O16" s="219" t="str">
        <f>'Codes indicateurs'!A14</f>
        <v>c - Number of poor* individuals</v>
      </c>
    </row>
    <row r="17" spans="2:15" ht="46.5" customHeight="1" thickBot="1">
      <c r="B17" s="27" t="s">
        <v>1758</v>
      </c>
      <c r="C17" s="27" t="s">
        <v>1757</v>
      </c>
      <c r="E17" s="751"/>
      <c r="F17" s="417" t="str">
        <f>'  3 '!F16</f>
        <v>Additional indicators considering the segmentation</v>
      </c>
      <c r="G17" s="418" t="s">
        <v>950</v>
      </c>
      <c r="H17" s="564" t="str">
        <f>INDEX($B17:$D17,1,MATCH(Welcome!$S$6,$B$2:$D$2,0))</f>
        <v>Number of unique individuals in rural area….</v>
      </c>
      <c r="I17" s="420"/>
      <c r="J17" s="421"/>
      <c r="K17" s="422"/>
      <c r="L17" s="418"/>
      <c r="M17" s="423"/>
      <c r="N17" s="115"/>
      <c r="O17" s="219" t="str">
        <f>'Codes indicateurs'!A16</f>
        <v xml:space="preserve">e - Number of women </v>
      </c>
    </row>
    <row r="18" spans="2:15" ht="18">
      <c r="E18" s="751"/>
      <c r="F18" s="32"/>
      <c r="G18" s="33"/>
      <c r="H18" s="620" t="str">
        <f>'  3 '!H17</f>
        <v>Add relevant indicators depending on the organisation context</v>
      </c>
      <c r="I18" s="437"/>
      <c r="J18" s="265"/>
      <c r="K18" s="437"/>
      <c r="L18" s="33"/>
      <c r="M18" s="34"/>
      <c r="N18" s="10"/>
      <c r="O18" s="219" t="str">
        <f>'Codes indicateurs'!A21</f>
        <v>j - Number of children and youth</v>
      </c>
    </row>
    <row r="19" spans="2:15" ht="23.25" customHeight="1">
      <c r="E19" s="751"/>
      <c r="F19" s="59"/>
      <c r="G19" s="239"/>
      <c r="H19" s="60"/>
      <c r="I19" s="60"/>
      <c r="J19" s="41"/>
      <c r="K19" s="60"/>
      <c r="L19" s="8"/>
      <c r="M19" s="8"/>
      <c r="N19" s="890"/>
      <c r="O19" s="219" t="str">
        <f>'Codes indicateurs'!A25</f>
        <v>n - Number of people with disabilities</v>
      </c>
    </row>
    <row r="20" spans="2:15" ht="23.25" customHeight="1" thickBot="1">
      <c r="E20" s="752"/>
      <c r="F20" s="111"/>
      <c r="G20" s="127"/>
      <c r="H20" s="112"/>
      <c r="I20" s="112"/>
      <c r="J20" s="125"/>
      <c r="K20" s="112"/>
      <c r="L20" s="113"/>
      <c r="M20" s="113"/>
      <c r="N20" s="891"/>
      <c r="O20" s="220" t="str">
        <f>'Codes indicateurs'!A24</f>
        <v>m - Number of indigenous people</v>
      </c>
    </row>
    <row r="21" spans="2:15" ht="19.05" customHeight="1" thickBot="1">
      <c r="E21" s="27"/>
    </row>
    <row r="22" spans="2:15" ht="30" customHeight="1" thickBot="1">
      <c r="E22" s="747" t="str">
        <f>'SDG frame'!A22</f>
        <v>B - Global outreach (product)</v>
      </c>
      <c r="F22" s="760" t="str">
        <f>F13</f>
        <v>Indicators</v>
      </c>
      <c r="G22" s="761"/>
      <c r="H22" s="762"/>
      <c r="I22" s="763"/>
      <c r="J22" s="763"/>
      <c r="K22" s="763"/>
      <c r="L22" s="762"/>
      <c r="M22" s="764"/>
      <c r="N22" s="753" t="str">
        <f>N13</f>
        <v>Specify depending on the SDG:</v>
      </c>
    </row>
    <row r="23" spans="2:15" ht="30" customHeight="1">
      <c r="E23" s="748"/>
      <c r="F23" s="18" t="str">
        <f>F14</f>
        <v>Indicator parameter</v>
      </c>
      <c r="G23" s="230" t="str">
        <f t="shared" ref="G23:M23" si="0">G14</f>
        <v>Indicator code</v>
      </c>
      <c r="H23" s="190" t="str">
        <f t="shared" si="0"/>
        <v>Title of the indicator</v>
      </c>
      <c r="I23" s="212" t="str">
        <f t="shared" si="0"/>
        <v>Output</v>
      </c>
      <c r="J23" s="213" t="str">
        <f t="shared" si="0"/>
        <v>Unit</v>
      </c>
      <c r="K23" s="214" t="str">
        <f t="shared" si="0"/>
        <v>Comments</v>
      </c>
      <c r="L23" s="272" t="str">
        <f t="shared" si="0"/>
        <v>IRIS reference</v>
      </c>
      <c r="M23" s="19" t="str">
        <f t="shared" si="0"/>
        <v>IRIS code</v>
      </c>
      <c r="N23" s="754"/>
    </row>
    <row r="24" spans="2:15" ht="36">
      <c r="B24" s="11" t="s">
        <v>192</v>
      </c>
      <c r="C24" s="473" t="s">
        <v>1313</v>
      </c>
      <c r="E24" s="743" t="str">
        <f>'SDG frame'!A23</f>
        <v xml:space="preserve">Scale in total number of products sold / distributed / offered </v>
      </c>
      <c r="F24" s="17" t="str">
        <f>INDEX($B24:$D24,1,MATCH(Welcome!$S$6,$B$2:$D$2,0))</f>
        <v>Education facilities built***</v>
      </c>
      <c r="G24" s="41" t="s">
        <v>762</v>
      </c>
      <c r="H24" s="558" t="str">
        <f>INDEX('IRIS indicators traductions'!$B$3:$I$49,MATCH(M24,'IRIS indicators traductions'!$B$5:$B$49,0)+2,MATCH(Welcome!$S$6,'IRIS indicators traductions'!$G$4:$I$4,0)+5)</f>
        <v xml:space="preserve">Area of classroom space that was built, converted, or expanded for use within educational facilities (in m2). Report only space completed during the reporting period. </v>
      </c>
      <c r="I24" s="290"/>
      <c r="J24" s="263" t="s">
        <v>918</v>
      </c>
      <c r="K24" s="291"/>
      <c r="L24" s="609" t="str">
        <f>INDEX('IRIS indicators traductions'!$B$3:$I$49,MATCH(M24,'IRIS indicators traductions'!$B$5:$B$49,0)+2,MATCH(Welcome!$S$6,'IRIS indicators traductions'!$C$4:$E$4,0)+1)</f>
        <v>Classroom Space New/Improved</v>
      </c>
      <c r="M24" s="8" t="s">
        <v>190</v>
      </c>
      <c r="N24" s="62" t="s">
        <v>37</v>
      </c>
    </row>
    <row r="25" spans="2:15" ht="36">
      <c r="B25" s="11" t="s">
        <v>191</v>
      </c>
      <c r="C25" s="473" t="s">
        <v>1314</v>
      </c>
      <c r="E25" s="743"/>
      <c r="F25" s="11" t="str">
        <f>INDEX($B25:$D25,1,MATCH(Welcome!$S$6,$B$2:$D$2,0))</f>
        <v>Teachers training</v>
      </c>
      <c r="G25" s="41" t="s">
        <v>763</v>
      </c>
      <c r="H25" s="558" t="str">
        <f>INDEX('IRIS indicators traductions'!$B$3:$I$49,MATCH(M25,'IRIS indicators traductions'!$B$5:$B$49,0)+2,MATCH(Welcome!$S$6,'IRIS indicators traductions'!$G$4:$I$4,0)+5)</f>
        <v>Number of teachers as of the end of the reporting period who have obtained training or have qualifications that meet or exceed minimum requirements of the local area</v>
      </c>
      <c r="I25" s="290"/>
      <c r="J25" s="263" t="s">
        <v>918</v>
      </c>
      <c r="K25" s="291"/>
      <c r="L25" s="110" t="str">
        <f>INDEX('IRIS indicators traductions'!$B$3:$I$49,MATCH(M25,'IRIS indicators traductions'!$B$5:$B$49,0)+2,MATCH(Welcome!$S$6,'IRIS indicators traductions'!$C$4:$E$4,0)+1)</f>
        <v xml:space="preserve">Teacher Qualifications </v>
      </c>
      <c r="M25" s="8" t="s">
        <v>196</v>
      </c>
      <c r="N25" s="62"/>
    </row>
    <row r="26" spans="2:15" ht="18.600000000000001" thickBot="1">
      <c r="B26" s="12" t="s">
        <v>193</v>
      </c>
      <c r="C26" s="473" t="s">
        <v>1315</v>
      </c>
      <c r="E26" s="744"/>
      <c r="F26" s="12" t="str">
        <f>INDEX($B26:$D26,1,MATCH(Welcome!$S$6,$B$2:$D$2,0))</f>
        <v>Targeted public</v>
      </c>
      <c r="G26" s="88" t="s">
        <v>764</v>
      </c>
      <c r="H26" s="565" t="str">
        <f>INDEX('IRIS indicators traductions'!$B$3:$I$49,MATCH(M26,'IRIS indicators traductions'!$B$5:$B$49,0)+2,MATCH(Welcome!$S$6,'IRIS indicators traductions'!$G$4:$I$4,0)+5)</f>
        <v xml:space="preserve">Number of days of school offered by the organization per year </v>
      </c>
      <c r="I26" s="273"/>
      <c r="J26" s="274" t="s">
        <v>918</v>
      </c>
      <c r="K26" s="275"/>
      <c r="L26" s="610" t="str">
        <f>INDEX('IRIS indicators traductions'!$B$3:$I$49,MATCH(M26,'IRIS indicators traductions'!$B$5:$B$49,0)+2,MATCH(Welcome!$S$6,'IRIS indicators traductions'!$C$4:$E$4,0)+1)</f>
        <v>Days of School Offered per Year</v>
      </c>
      <c r="M26" s="15" t="s">
        <v>198</v>
      </c>
      <c r="N26" s="16"/>
    </row>
    <row r="27" spans="2:15" ht="19.05" customHeight="1" thickBot="1">
      <c r="E27" s="249"/>
    </row>
    <row r="28" spans="2:15" ht="30" customHeight="1" thickBot="1">
      <c r="E28" s="788" t="str">
        <f>'SDG frame'!A24</f>
        <v>C - Accessibility/ affordability</v>
      </c>
      <c r="F28" s="840" t="str">
        <f>'  3 '!F31:M31</f>
        <v>Indicators related to accessibility</v>
      </c>
      <c r="G28" s="804"/>
      <c r="H28" s="805"/>
      <c r="I28" s="806"/>
      <c r="J28" s="806"/>
      <c r="K28" s="806"/>
      <c r="L28" s="805"/>
      <c r="M28" s="807"/>
    </row>
    <row r="29" spans="2:15" ht="30" customHeight="1">
      <c r="E29" s="789"/>
      <c r="F29" s="20" t="str">
        <f t="shared" ref="F29:M29" si="1">F23</f>
        <v>Indicator parameter</v>
      </c>
      <c r="G29" s="231" t="str">
        <f t="shared" si="1"/>
        <v>Indicator code</v>
      </c>
      <c r="H29" s="276" t="str">
        <f t="shared" si="1"/>
        <v>Title of the indicator</v>
      </c>
      <c r="I29" s="203" t="str">
        <f t="shared" si="1"/>
        <v>Output</v>
      </c>
      <c r="J29" s="204" t="str">
        <f t="shared" si="1"/>
        <v>Unit</v>
      </c>
      <c r="K29" s="205" t="str">
        <f t="shared" si="1"/>
        <v>Comments</v>
      </c>
      <c r="L29" s="277" t="str">
        <f t="shared" si="1"/>
        <v>IRIS reference</v>
      </c>
      <c r="M29" s="22" t="str">
        <f t="shared" si="1"/>
        <v>IRIS code</v>
      </c>
    </row>
    <row r="30" spans="2:15" ht="39" customHeight="1" thickBot="1">
      <c r="B30" s="60" t="s">
        <v>200</v>
      </c>
      <c r="C30" s="102" t="s">
        <v>1316</v>
      </c>
      <c r="E30" s="790" t="str">
        <f>'SDG frame'!A25</f>
        <v>Indicators to track ease of access / efforts to reach the target population</v>
      </c>
      <c r="F30" s="17"/>
      <c r="G30" s="41" t="s">
        <v>765</v>
      </c>
      <c r="H30" s="551" t="str">
        <f>INDEX($B30:$D30,1,MATCH(Welcome!$S$6,$B$2:$D$2,0))</f>
        <v>Number of households sending their children to school for the first time****</v>
      </c>
      <c r="I30" s="282"/>
      <c r="J30" s="264" t="s">
        <v>918</v>
      </c>
      <c r="K30" s="283"/>
      <c r="L30" s="41" t="s">
        <v>37</v>
      </c>
      <c r="M30" s="9" t="s">
        <v>37</v>
      </c>
    </row>
    <row r="31" spans="2:15" ht="16.5" customHeight="1" thickBot="1">
      <c r="E31" s="790"/>
      <c r="F31" s="42"/>
      <c r="G31" s="43"/>
      <c r="H31" s="43"/>
      <c r="I31" s="43"/>
      <c r="J31" s="43"/>
      <c r="K31" s="43"/>
      <c r="L31" s="43"/>
      <c r="M31" s="44"/>
    </row>
    <row r="32" spans="2:15" ht="30" customHeight="1" thickBot="1">
      <c r="E32" s="790"/>
      <c r="F32" s="840" t="str">
        <f>'  3 '!F35:M35</f>
        <v>Indicators related to affordability</v>
      </c>
      <c r="G32" s="804"/>
      <c r="H32" s="805" t="s">
        <v>26</v>
      </c>
      <c r="I32" s="806"/>
      <c r="J32" s="806"/>
      <c r="K32" s="806"/>
      <c r="L32" s="805"/>
      <c r="M32" s="807"/>
    </row>
    <row r="33" spans="2:13" ht="30" customHeight="1">
      <c r="E33" s="790"/>
      <c r="F33" s="83" t="str">
        <f t="shared" ref="F33:M33" si="2">F29</f>
        <v>Indicator parameter</v>
      </c>
      <c r="G33" s="240" t="str">
        <f t="shared" si="2"/>
        <v>Indicator code</v>
      </c>
      <c r="H33" s="301" t="str">
        <f t="shared" si="2"/>
        <v>Title of the indicator</v>
      </c>
      <c r="I33" s="203" t="str">
        <f t="shared" si="2"/>
        <v>Output</v>
      </c>
      <c r="J33" s="204" t="str">
        <f t="shared" si="2"/>
        <v>Unit</v>
      </c>
      <c r="K33" s="205" t="str">
        <f t="shared" si="2"/>
        <v>Comments</v>
      </c>
      <c r="L33" s="277" t="str">
        <f t="shared" si="2"/>
        <v>IRIS reference</v>
      </c>
      <c r="M33" s="22" t="str">
        <f t="shared" si="2"/>
        <v>IRIS code</v>
      </c>
    </row>
    <row r="34" spans="2:13" ht="54.6" thickBot="1">
      <c r="B34" s="532" t="s">
        <v>201</v>
      </c>
      <c r="C34" s="57" t="s">
        <v>1317</v>
      </c>
      <c r="E34" s="790"/>
      <c r="F34" s="87"/>
      <c r="G34" s="253" t="s">
        <v>766</v>
      </c>
      <c r="H34" s="551" t="str">
        <f>INDEX($B34:$D34,1,MATCH(Welcome!$S$6,$B$2:$D$2,0))</f>
        <v>Number of people that have access to education at adapted cost (free, scholarships, cost reduction, adapted to purchasing power, subsidized (direct/cross subsidization), etc. depending on business model of the Social Business)</v>
      </c>
      <c r="I34" s="282"/>
      <c r="J34" s="264" t="s">
        <v>918</v>
      </c>
      <c r="K34" s="283"/>
      <c r="L34" s="37" t="s">
        <v>37</v>
      </c>
      <c r="M34" s="38" t="s">
        <v>37</v>
      </c>
    </row>
    <row r="35" spans="2:13" ht="18.600000000000001" thickBot="1">
      <c r="E35" s="791"/>
      <c r="F35" s="42"/>
      <c r="G35" s="43"/>
      <c r="H35" s="90"/>
      <c r="I35" s="90"/>
      <c r="J35" s="88"/>
      <c r="K35" s="90"/>
      <c r="L35" s="46"/>
      <c r="M35" s="47"/>
    </row>
    <row r="36" spans="2:13" ht="18" customHeight="1" thickBot="1">
      <c r="E36" s="27"/>
    </row>
    <row r="37" spans="2:13" ht="33" customHeight="1">
      <c r="E37" s="796" t="str">
        <f>'SDG frame'!A26</f>
        <v>D - Satisfaction</v>
      </c>
      <c r="F37" s="800" t="str">
        <f>'SDG frame'!A36</f>
        <v>Indicators</v>
      </c>
      <c r="G37" s="800"/>
      <c r="H37" s="801"/>
      <c r="I37" s="802"/>
      <c r="J37" s="802"/>
      <c r="K37" s="802"/>
      <c r="L37" s="801"/>
      <c r="M37" s="803"/>
    </row>
    <row r="38" spans="2:13" ht="33" customHeight="1">
      <c r="E38" s="797"/>
      <c r="F38" s="613" t="str">
        <f t="shared" ref="F38:M38" si="3">F33</f>
        <v>Indicator parameter</v>
      </c>
      <c r="G38" s="508" t="str">
        <f t="shared" si="3"/>
        <v>Indicator code</v>
      </c>
      <c r="H38" s="509" t="str">
        <f t="shared" si="3"/>
        <v>Title of the indicator</v>
      </c>
      <c r="I38" s="508" t="str">
        <f t="shared" si="3"/>
        <v>Output</v>
      </c>
      <c r="J38" s="508" t="str">
        <f t="shared" si="3"/>
        <v>Unit</v>
      </c>
      <c r="K38" s="508" t="str">
        <f t="shared" si="3"/>
        <v>Comments</v>
      </c>
      <c r="L38" s="508" t="str">
        <f t="shared" si="3"/>
        <v>IRIS reference</v>
      </c>
      <c r="M38" s="509" t="str">
        <f t="shared" si="3"/>
        <v>IRIS code</v>
      </c>
    </row>
    <row r="39" spans="2:13" ht="30" customHeight="1">
      <c r="B39" s="58" t="s">
        <v>1781</v>
      </c>
      <c r="C39" s="632" t="s">
        <v>1778</v>
      </c>
      <c r="E39" s="798" t="str">
        <f>'SDG frame'!A27</f>
        <v>Indicators to measure beneficiary's satisfaction (see Definitions tab)</v>
      </c>
      <c r="F39" s="11"/>
      <c r="G39" s="8" t="s">
        <v>1796</v>
      </c>
      <c r="H39" s="632" t="str">
        <f>INDEX($B39:$D39,1,MATCH(Welcome!$S$6,$B$2:$D$2,0))</f>
        <v>Price-performance ratio</v>
      </c>
      <c r="I39" s="290"/>
      <c r="J39" s="263"/>
      <c r="K39" s="291"/>
      <c r="L39" s="37" t="s">
        <v>37</v>
      </c>
      <c r="M39" s="38"/>
    </row>
    <row r="40" spans="2:13" ht="30" customHeight="1">
      <c r="B40" s="58" t="s">
        <v>1779</v>
      </c>
      <c r="C40" s="634" t="s">
        <v>1779</v>
      </c>
      <c r="E40" s="798"/>
      <c r="F40" s="11"/>
      <c r="G40" s="8" t="s">
        <v>1797</v>
      </c>
      <c r="H40" s="634" t="str">
        <f>INDEX($B40:$D40,1,MATCH(Welcome!$S$6,$B$2:$D$2,0))</f>
        <v>Net Promoter Score</v>
      </c>
      <c r="I40" s="302"/>
      <c r="J40" s="303"/>
      <c r="K40" s="304"/>
      <c r="L40" s="33" t="s">
        <v>37</v>
      </c>
      <c r="M40" s="152"/>
    </row>
    <row r="41" spans="2:13" ht="30" customHeight="1" thickBot="1">
      <c r="B41" s="58" t="s">
        <v>1782</v>
      </c>
      <c r="C41" s="634" t="s">
        <v>1780</v>
      </c>
      <c r="E41" s="798"/>
      <c r="F41" s="11"/>
      <c r="G41" s="8" t="s">
        <v>1798</v>
      </c>
      <c r="H41" s="634" t="str">
        <f>INDEX($B41:$D41,1,MATCH(Welcome!$S$6,$B$2:$D$2,0))</f>
        <v>Effort Rate</v>
      </c>
      <c r="I41" s="305"/>
      <c r="J41" s="306"/>
      <c r="K41" s="307"/>
      <c r="L41" s="37" t="s">
        <v>37</v>
      </c>
      <c r="M41" s="38"/>
    </row>
    <row r="42" spans="2:13" ht="18.600000000000001" customHeight="1" thickBot="1">
      <c r="E42" s="799"/>
      <c r="F42" s="52"/>
      <c r="G42" s="14"/>
      <c r="H42" s="644"/>
      <c r="I42" s="644"/>
      <c r="J42" s="487"/>
      <c r="K42" s="644"/>
      <c r="L42" s="46"/>
      <c r="M42" s="47"/>
    </row>
    <row r="43" spans="2:13" ht="18.600000000000001" thickBot="1">
      <c r="B43" s="69" t="s">
        <v>202</v>
      </c>
      <c r="C43" s="102" t="s">
        <v>1319</v>
      </c>
      <c r="E43" s="27"/>
    </row>
    <row r="44" spans="2:13" ht="30" customHeight="1" thickBot="1">
      <c r="C44" s="102"/>
      <c r="E44" s="794" t="str">
        <f>'SDG frame'!A28</f>
        <v>E - Outcome</v>
      </c>
      <c r="F44" s="838" t="str">
        <f>'  3 '!F47:M47</f>
        <v>Indicators on observed changes</v>
      </c>
      <c r="G44" s="813"/>
      <c r="H44" s="814" t="s">
        <v>26</v>
      </c>
      <c r="I44" s="815"/>
      <c r="J44" s="815"/>
      <c r="K44" s="815"/>
      <c r="L44" s="814"/>
      <c r="M44" s="816"/>
    </row>
    <row r="45" spans="2:13" ht="30" customHeight="1">
      <c r="B45" s="7" t="s">
        <v>1959</v>
      </c>
      <c r="C45" s="102" t="s">
        <v>1960</v>
      </c>
      <c r="E45" s="795"/>
      <c r="F45" s="23" t="str">
        <f t="shared" ref="F45:M45" si="4">F33</f>
        <v>Indicator parameter</v>
      </c>
      <c r="G45" s="233" t="str">
        <f t="shared" si="4"/>
        <v>Indicator code</v>
      </c>
      <c r="H45" s="287" t="str">
        <f t="shared" si="4"/>
        <v>Title of the indicator</v>
      </c>
      <c r="I45" s="206" t="str">
        <f t="shared" si="4"/>
        <v>Output</v>
      </c>
      <c r="J45" s="207" t="str">
        <f t="shared" si="4"/>
        <v>Unit</v>
      </c>
      <c r="K45" s="208" t="str">
        <f t="shared" si="4"/>
        <v>Comments</v>
      </c>
      <c r="L45" s="288" t="str">
        <f t="shared" si="4"/>
        <v>IRIS reference</v>
      </c>
      <c r="M45" s="24" t="str">
        <f t="shared" si="4"/>
        <v>IRIS code</v>
      </c>
    </row>
    <row r="46" spans="2:13" ht="51.75" customHeight="1">
      <c r="B46" s="93" t="s">
        <v>203</v>
      </c>
      <c r="C46" s="27" t="s">
        <v>1318</v>
      </c>
      <c r="E46" s="792" t="str">
        <f>'SDG frame'!A29</f>
        <v>Indicator of change (on the short run) or perception of change by the beneficiaries</v>
      </c>
      <c r="F46" s="17" t="str">
        <f>INDEX($B47:$D47,1,MATCH(Welcome!$S$6,$B$2:$D$2,0))</f>
        <v>Quality of education</v>
      </c>
      <c r="G46" s="41" t="s">
        <v>767</v>
      </c>
      <c r="H46" s="551" t="str">
        <f>INDEX($B45:$D45,1,MATCH(Welcome!$S$6,$B$2:$D$2,0))</f>
        <v>% of students who pass the exams related to their level of enrolment</v>
      </c>
      <c r="I46" s="290"/>
      <c r="J46" s="263" t="s">
        <v>920</v>
      </c>
      <c r="K46" s="291"/>
      <c r="L46" s="37" t="s">
        <v>37</v>
      </c>
      <c r="M46" s="38" t="s">
        <v>37</v>
      </c>
    </row>
    <row r="47" spans="2:13" ht="32.25" customHeight="1" thickBot="1">
      <c r="B47" s="11" t="s">
        <v>1957</v>
      </c>
      <c r="C47" s="27" t="s">
        <v>1958</v>
      </c>
      <c r="E47" s="792"/>
      <c r="F47" s="194" t="str">
        <f>INDEX($B48:$D48,1,MATCH(Welcome!$S$6,$B$2:$D$2,0))</f>
        <v>Retention</v>
      </c>
      <c r="G47" s="41" t="s">
        <v>768</v>
      </c>
      <c r="H47" s="563" t="str">
        <f>INDEX($B43:$D43,1,MATCH(Welcome!$S$6,$B$2:$D$2,0))</f>
        <v>% of students enrolled in the school who have reached the last year of education</v>
      </c>
      <c r="I47" s="321"/>
      <c r="J47" s="264" t="s">
        <v>920</v>
      </c>
      <c r="K47" s="322"/>
      <c r="L47" s="37" t="s">
        <v>37</v>
      </c>
      <c r="M47" s="38" t="s">
        <v>37</v>
      </c>
    </row>
    <row r="48" spans="2:13" ht="30" customHeight="1" thickBot="1">
      <c r="B48" s="58" t="s">
        <v>1961</v>
      </c>
      <c r="C48" s="473" t="s">
        <v>1962</v>
      </c>
      <c r="E48" s="792"/>
      <c r="F48" s="838" t="str">
        <f>'  3 '!F51:M51</f>
        <v>Indicators of perception of changes</v>
      </c>
      <c r="G48" s="813"/>
      <c r="H48" s="814" t="s">
        <v>26</v>
      </c>
      <c r="I48" s="815"/>
      <c r="J48" s="815"/>
      <c r="K48" s="815"/>
      <c r="L48" s="814"/>
      <c r="M48" s="816"/>
    </row>
    <row r="49" spans="2:13" ht="30" customHeight="1">
      <c r="E49" s="792"/>
      <c r="F49" s="23" t="str">
        <f t="shared" ref="F49:M49" si="5">F45</f>
        <v>Indicator parameter</v>
      </c>
      <c r="G49" s="233" t="str">
        <f t="shared" si="5"/>
        <v>Indicator code</v>
      </c>
      <c r="H49" s="287" t="str">
        <f t="shared" si="5"/>
        <v>Title of the indicator</v>
      </c>
      <c r="I49" s="206" t="str">
        <f t="shared" si="5"/>
        <v>Output</v>
      </c>
      <c r="J49" s="207" t="str">
        <f t="shared" si="5"/>
        <v>Unit</v>
      </c>
      <c r="K49" s="208" t="str">
        <f t="shared" si="5"/>
        <v>Comments</v>
      </c>
      <c r="L49" s="288" t="str">
        <f t="shared" si="5"/>
        <v>IRIS reference</v>
      </c>
      <c r="M49" s="24" t="str">
        <f t="shared" si="5"/>
        <v>IRIS code</v>
      </c>
    </row>
    <row r="50" spans="2:13" ht="36.6" thickBot="1">
      <c r="B50" s="117" t="s">
        <v>205</v>
      </c>
      <c r="C50" s="102" t="s">
        <v>1320</v>
      </c>
      <c r="E50" s="793"/>
      <c r="F50" s="51"/>
      <c r="G50" s="41" t="s">
        <v>769</v>
      </c>
      <c r="H50" s="551" t="str">
        <f>INDEX($B46:$D46,1,MATCH(Welcome!$S$6,$B$2:$D$2,0))</f>
        <v>% of beneficiaries who declare perception of access to decent/expected type of job (tertiary, adult education)</v>
      </c>
      <c r="I50" s="292"/>
      <c r="J50" s="264" t="s">
        <v>920</v>
      </c>
      <c r="K50" s="293"/>
      <c r="L50" s="37" t="s">
        <v>37</v>
      </c>
      <c r="M50" s="38" t="s">
        <v>37</v>
      </c>
    </row>
    <row r="51" spans="2:13" ht="18.600000000000001" thickBot="1">
      <c r="B51" s="117" t="s">
        <v>207</v>
      </c>
      <c r="C51" s="57" t="s">
        <v>1321</v>
      </c>
      <c r="E51" s="96"/>
      <c r="F51" s="95"/>
      <c r="G51" s="95"/>
      <c r="H51" s="95"/>
      <c r="I51" s="95"/>
      <c r="J51" s="269"/>
      <c r="K51" s="95"/>
      <c r="L51" s="95"/>
      <c r="M51" s="95"/>
    </row>
    <row r="52" spans="2:13" ht="18.600000000000001" thickBot="1">
      <c r="B52" s="117" t="s">
        <v>209</v>
      </c>
      <c r="C52" s="57" t="s">
        <v>1322</v>
      </c>
      <c r="E52" s="768" t="str">
        <f>'SDG frame'!A30</f>
        <v>F - Impact</v>
      </c>
      <c r="F52" s="808" t="str">
        <f>'  3 '!F55:M55</f>
        <v>UN IAEG-SDGs indicators</v>
      </c>
      <c r="G52" s="809"/>
      <c r="H52" s="810" t="s">
        <v>26</v>
      </c>
      <c r="I52" s="811"/>
      <c r="J52" s="811"/>
      <c r="K52" s="811"/>
      <c r="L52" s="810"/>
      <c r="M52" s="812"/>
    </row>
    <row r="53" spans="2:13" ht="87" customHeight="1">
      <c r="B53" s="117" t="s">
        <v>211</v>
      </c>
      <c r="C53" s="102" t="s">
        <v>1323</v>
      </c>
      <c r="E53" s="769"/>
      <c r="F53" s="118" t="s">
        <v>65</v>
      </c>
      <c r="G53" s="236" t="str">
        <f t="shared" ref="G53:M53" si="6">G49</f>
        <v>Indicator code</v>
      </c>
      <c r="H53" s="294" t="str">
        <f t="shared" si="6"/>
        <v>Title of the indicator</v>
      </c>
      <c r="I53" s="199" t="str">
        <f t="shared" si="6"/>
        <v>Output</v>
      </c>
      <c r="J53" s="200" t="str">
        <f t="shared" si="6"/>
        <v>Unit</v>
      </c>
      <c r="K53" s="201" t="str">
        <f t="shared" si="6"/>
        <v>Comments</v>
      </c>
      <c r="L53" s="308" t="str">
        <f t="shared" si="6"/>
        <v>IRIS reference</v>
      </c>
      <c r="M53" s="119" t="str">
        <f t="shared" si="6"/>
        <v>IRIS code</v>
      </c>
    </row>
    <row r="54" spans="2:13" ht="78.75" customHeight="1" thickBot="1">
      <c r="B54" s="135" t="s">
        <v>213</v>
      </c>
      <c r="C54" s="57" t="s">
        <v>1324</v>
      </c>
      <c r="E54" s="770" t="str">
        <f>'SDG frame'!A31</f>
        <v>The organizations can track the changes at the national level, measured on the SDG framework, to see whether their actions are in line with changes observed at the national level, and how they may have played a role</v>
      </c>
      <c r="F54" s="110" t="s">
        <v>204</v>
      </c>
      <c r="G54" s="41" t="s">
        <v>770</v>
      </c>
      <c r="H54" s="551" t="str">
        <f>INDEX($B50:$D50,1,MATCH(Welcome!$S$6,$B$2:$D$2,0))</f>
        <v>Proportion of children and young people: in grades 2/3; at the end of primary; and at the end of lower secondary achieving at least a minimum proficiency level in (i) reading and (ii) mathematics, by sex</v>
      </c>
      <c r="I54" s="323"/>
      <c r="J54" s="303" t="s">
        <v>920</v>
      </c>
      <c r="K54" s="324"/>
      <c r="L54" s="8" t="s">
        <v>37</v>
      </c>
      <c r="M54" s="9" t="s">
        <v>37</v>
      </c>
    </row>
    <row r="55" spans="2:13" ht="54">
      <c r="E55" s="770"/>
      <c r="F55" s="110" t="s">
        <v>206</v>
      </c>
      <c r="G55" s="41" t="s">
        <v>771</v>
      </c>
      <c r="H55" s="124" t="str">
        <f>INDEX($B51:$D51,1,MATCH(Welcome!$S$6,$B$2:$D$2,0))</f>
        <v>Parity indices (female/male, rural/urban, bottom/top wealth quintile and others such as disability status, indigenous peoples and conflict affected, as data become available) for all education indicators on this list that can be disaggregated</v>
      </c>
      <c r="I55" s="323"/>
      <c r="J55" s="303" t="s">
        <v>920</v>
      </c>
      <c r="K55" s="324"/>
      <c r="L55" s="8" t="s">
        <v>37</v>
      </c>
      <c r="M55" s="9" t="s">
        <v>37</v>
      </c>
    </row>
    <row r="56" spans="2:13" ht="36">
      <c r="B56" s="489" t="s">
        <v>217</v>
      </c>
      <c r="C56" s="27" t="s">
        <v>1332</v>
      </c>
      <c r="E56" s="770"/>
      <c r="F56" s="110" t="s">
        <v>208</v>
      </c>
      <c r="G56" s="41" t="s">
        <v>772</v>
      </c>
      <c r="H56" s="124" t="str">
        <f>INDEX($B52:$D52,1,MATCH(Welcome!$S$6,$B$2:$D$2,0))</f>
        <v>Percentage of population in a given age group achieving at least a fixed level of proficiency in functional (a) literacy and (b) numeracy skills</v>
      </c>
      <c r="I56" s="323"/>
      <c r="J56" s="303" t="s">
        <v>920</v>
      </c>
      <c r="K56" s="324"/>
      <c r="L56" s="8" t="s">
        <v>37</v>
      </c>
      <c r="M56" s="9" t="s">
        <v>37</v>
      </c>
    </row>
    <row r="57" spans="2:13" ht="96.75" customHeight="1">
      <c r="B57" s="560" t="s">
        <v>74</v>
      </c>
      <c r="C57" s="102" t="s">
        <v>1298</v>
      </c>
      <c r="E57" s="770"/>
      <c r="F57" s="110" t="s">
        <v>210</v>
      </c>
      <c r="G57" s="41" t="s">
        <v>773</v>
      </c>
      <c r="H57" s="124" t="str">
        <f>INDEX($B53:$D53,1,MATCH(Welcome!$S$6,$B$2:$D$2,0))</f>
        <v>Proportion of schools with access to: (a) electricity; (b) the Internet for pedagogical purposes; (c) computers for pedagogical purposes; (d) adapted infrastructure and materials for students with disabilities; (e) basic drinking water; (f) single sex basic sanitation facilities; and (g) basic handwashing facilities (as per the WASH indicator definitions)</v>
      </c>
      <c r="I57" s="323"/>
      <c r="J57" s="303" t="s">
        <v>920</v>
      </c>
      <c r="K57" s="324"/>
      <c r="L57" s="8" t="s">
        <v>37</v>
      </c>
      <c r="M57" s="9" t="s">
        <v>37</v>
      </c>
    </row>
    <row r="58" spans="2:13" ht="83.55" customHeight="1" thickBot="1">
      <c r="B58" s="117" t="s">
        <v>214</v>
      </c>
      <c r="C58" s="102" t="s">
        <v>1325</v>
      </c>
      <c r="E58" s="771"/>
      <c r="F58" s="125" t="s">
        <v>212</v>
      </c>
      <c r="G58" s="88" t="s">
        <v>774</v>
      </c>
      <c r="H58" s="126" t="str">
        <f>INDEX($B54:$D54,1,MATCH(Welcome!$S$6,$B$2:$D$2,0))</f>
        <v>Proportion of teachers in: (a) pre-primary; (b) primary; (c) lower secondary; and (d) upper secondary education who have received at least the minimum organized teacher training (e.g. pedagogical training) pre-service or in-service required for teaching at the relevant level in a given country</v>
      </c>
      <c r="I58" s="325"/>
      <c r="J58" s="306" t="s">
        <v>920</v>
      </c>
      <c r="K58" s="326"/>
      <c r="L58" s="14" t="s">
        <v>37</v>
      </c>
      <c r="M58" s="15" t="s">
        <v>37</v>
      </c>
    </row>
    <row r="59" spans="2:13" ht="22.05" customHeight="1" thickBot="1">
      <c r="B59" s="121" t="s">
        <v>218</v>
      </c>
      <c r="C59" s="107" t="s">
        <v>1326</v>
      </c>
    </row>
    <row r="60" spans="2:13" ht="20.25" customHeight="1">
      <c r="B60" s="121" t="s">
        <v>219</v>
      </c>
      <c r="C60" s="107" t="s">
        <v>1327</v>
      </c>
      <c r="E60" s="876" t="str">
        <f>'SDG frame'!A32</f>
        <v>Annexes</v>
      </c>
      <c r="F60" s="783" t="str">
        <f>'SDG frame'!A33</f>
        <v>Remarks</v>
      </c>
      <c r="G60" s="784"/>
      <c r="H60" s="785"/>
      <c r="I60" s="105" t="str">
        <f>'SDG frame'!A34</f>
        <v>Complementary sources</v>
      </c>
      <c r="J60" s="894" t="str">
        <f>'SDG frame'!A35</f>
        <v>Feedback</v>
      </c>
      <c r="K60" s="895"/>
    </row>
    <row r="61" spans="2:13" ht="39" customHeight="1">
      <c r="B61" s="121" t="s">
        <v>220</v>
      </c>
      <c r="C61" s="107" t="s">
        <v>1328</v>
      </c>
      <c r="E61" s="877"/>
      <c r="F61" s="896" t="str">
        <f>INDEX($B57:$D57,1,MATCH(Welcome!$S$6,$B$2:$D$2,0))</f>
        <v>* definition: below international poverty line, OR national poverty line, OR living in poverty according to national definitions</v>
      </c>
      <c r="G61" s="897"/>
      <c r="H61" s="898"/>
      <c r="I61" s="489" t="s">
        <v>217</v>
      </c>
      <c r="J61" s="163"/>
      <c r="K61" s="449"/>
    </row>
    <row r="62" spans="2:13" ht="20.25" customHeight="1">
      <c r="B62" s="121" t="s">
        <v>221</v>
      </c>
      <c r="C62" s="107" t="s">
        <v>1329</v>
      </c>
      <c r="E62" s="877"/>
      <c r="F62" s="117" t="str">
        <f>INDEX($B58:$D58,1,MATCH(Welcome!$S$6,$B$2:$D$2,0))</f>
        <v>** You can specify whether for:</v>
      </c>
      <c r="G62" s="117"/>
      <c r="H62" s="106"/>
      <c r="I62" s="120"/>
      <c r="J62" s="11"/>
      <c r="K62" s="317"/>
    </row>
    <row r="63" spans="2:13" ht="20.25" customHeight="1">
      <c r="B63" s="117" t="s">
        <v>215</v>
      </c>
      <c r="C63" s="102" t="s">
        <v>1330</v>
      </c>
      <c r="E63" s="877"/>
      <c r="F63" s="121" t="str">
        <f>INDEX($B59:$D59,1,MATCH(Welcome!$S$6,$B$2:$D$2,0))</f>
        <v>-          Employment</v>
      </c>
      <c r="G63" s="121"/>
      <c r="H63" s="106"/>
      <c r="I63" s="103"/>
      <c r="J63" s="65"/>
      <c r="K63" s="317"/>
    </row>
    <row r="64" spans="2:13" ht="20.25" customHeight="1" thickBot="1">
      <c r="B64" s="122" t="s">
        <v>216</v>
      </c>
      <c r="C64" s="57" t="s">
        <v>1331</v>
      </c>
      <c r="E64" s="877"/>
      <c r="F64" s="121" t="str">
        <f>INDEX($B60:$D60,1,MATCH(Welcome!$S$6,$B$2:$D$2,0))</f>
        <v>-          Decent job</v>
      </c>
      <c r="G64" s="121"/>
      <c r="H64" s="106"/>
      <c r="I64" s="103"/>
      <c r="J64" s="318"/>
      <c r="K64" s="317"/>
    </row>
    <row r="65" spans="5:11" ht="24.75" customHeight="1">
      <c r="E65" s="877"/>
      <c r="F65" s="121" t="str">
        <f>INDEX($B61:$D61,1,MATCH(Welcome!$S$6,$B$2:$D$2,0))</f>
        <v>-          Entrepreneurship</v>
      </c>
      <c r="G65" s="121"/>
      <c r="H65" s="106"/>
      <c r="I65" s="103"/>
      <c r="J65" s="318"/>
      <c r="K65" s="317"/>
    </row>
    <row r="66" spans="5:11" ht="24.75" customHeight="1">
      <c r="E66" s="877"/>
      <c r="F66" s="121" t="str">
        <f>INDEX($B62:$D62,1,MATCH(Welcome!$S$6,$B$2:$D$2,0))</f>
        <v>-          Financial literacy</v>
      </c>
      <c r="G66" s="121"/>
      <c r="H66" s="106"/>
      <c r="I66" s="103"/>
      <c r="J66" s="318"/>
      <c r="K66" s="317"/>
    </row>
    <row r="67" spans="5:11" ht="24.75" customHeight="1">
      <c r="E67" s="877"/>
      <c r="F67" s="117" t="str">
        <f>INDEX($B63:$D63,1,MATCH(Welcome!$S$6,$B$2:$D$2,0))</f>
        <v>*** You can specify if facility is to train teachers or not</v>
      </c>
      <c r="G67" s="117"/>
      <c r="H67" s="69"/>
      <c r="I67" s="103"/>
      <c r="J67" s="318"/>
      <c r="K67" s="76"/>
    </row>
    <row r="68" spans="5:11" ht="24.75" customHeight="1" thickBot="1">
      <c r="E68" s="878"/>
      <c r="F68" s="122" t="str">
        <f>INDEX($B64:$D64,1,MATCH(Welcome!$S$6,$B$2:$D$2,0))</f>
        <v>**** split by pre-school, primary level, secondary, tertiary, vocational</v>
      </c>
      <c r="G68" s="122"/>
      <c r="H68" s="66"/>
      <c r="I68" s="82"/>
      <c r="J68" s="77"/>
      <c r="K68" s="243"/>
    </row>
    <row r="69" spans="5:11" ht="24.75" customHeight="1"/>
    <row r="70" spans="5:11" ht="24.75" customHeight="1"/>
    <row r="71" spans="5:11" ht="24.75" customHeight="1"/>
    <row r="72" spans="5:11" ht="24.75" customHeight="1"/>
    <row r="73" spans="5:11" ht="24.75" customHeight="1"/>
    <row r="74" spans="5:11" ht="24.75" customHeight="1"/>
    <row r="75" spans="5:11" ht="24.75" customHeight="1"/>
    <row r="76" spans="5:11" ht="24.75" customHeight="1"/>
    <row r="77" spans="5:11" ht="24.75" customHeight="1"/>
    <row r="78" spans="5:11" ht="24.75" customHeight="1"/>
    <row r="79" spans="5:11" ht="24.75" customHeight="1"/>
    <row r="80" spans="5:11" ht="24.75" customHeight="1"/>
  </sheetData>
  <sheetProtection selectLockedCells="1" selectUnlockedCells="1"/>
  <mergeCells count="38">
    <mergeCell ref="E2:J2"/>
    <mergeCell ref="E3:J3"/>
    <mergeCell ref="E52:E53"/>
    <mergeCell ref="E54:E58"/>
    <mergeCell ref="E15:E20"/>
    <mergeCell ref="E22:E23"/>
    <mergeCell ref="E24:E26"/>
    <mergeCell ref="E28:E29"/>
    <mergeCell ref="E30:E35"/>
    <mergeCell ref="E44:E45"/>
    <mergeCell ref="F6:M6"/>
    <mergeCell ref="F7:M7"/>
    <mergeCell ref="F8:M8"/>
    <mergeCell ref="F9:M9"/>
    <mergeCell ref="F5:M5"/>
    <mergeCell ref="E5:E11"/>
    <mergeCell ref="J60:K60"/>
    <mergeCell ref="F52:M52"/>
    <mergeCell ref="E60:E68"/>
    <mergeCell ref="F60:H60"/>
    <mergeCell ref="F61:H61"/>
    <mergeCell ref="E46:E50"/>
    <mergeCell ref="F44:M44"/>
    <mergeCell ref="F48:M48"/>
    <mergeCell ref="F22:M22"/>
    <mergeCell ref="F37:M37"/>
    <mergeCell ref="E37:E38"/>
    <mergeCell ref="E39:E42"/>
    <mergeCell ref="N22:N23"/>
    <mergeCell ref="F28:M28"/>
    <mergeCell ref="F32:M32"/>
    <mergeCell ref="O13:O14"/>
    <mergeCell ref="N13:N14"/>
    <mergeCell ref="E13:E14"/>
    <mergeCell ref="F10:M10"/>
    <mergeCell ref="F11:M11"/>
    <mergeCell ref="F13:M13"/>
    <mergeCell ref="N19:N20"/>
  </mergeCells>
  <hyperlinks>
    <hyperlink ref="X28" r:id="rId1" display="Insee.fr : Les Comptes de la Nation : Dépenses des administrations publiques ventilées par fonction en 2016" xr:uid="{00000000-0004-0000-0D00-000000000000}"/>
    <hyperlink ref="X27" r:id="rId2" display=" Insee.fr :  Pauvreté en conditions de vie de 2004 à 2014 " xr:uid="{00000000-0004-0000-0D00-000001000000}"/>
    <hyperlink ref="X15" r:id="rId3" location="consulter-sommaire" display="Insee.fr : Revenu, niveau de vie et pauvreté en 2014" xr:uid="{00000000-0004-0000-0D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B1:Y80"/>
  <sheetViews>
    <sheetView showGridLines="0" topLeftCell="A13" zoomScale="50" zoomScaleNormal="50" workbookViewId="0">
      <selection activeCell="E44" sqref="E44:E47"/>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0.796875" style="27" customWidth="1"/>
    <col min="8" max="8" width="100.296875" style="27" bestFit="1" customWidth="1"/>
    <col min="9" max="9" width="32.796875"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trad'!B7:C7,1,MATCH(Welcome!$S$6,$B$2:$D$2,0))</f>
        <v>Goal 5: Gender Equality</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trad'!E7:F7,1,MATCH(Welcome!$S$6,$B$2:$D$2,0))</f>
        <v>Achieve gender equality and empower all women and girls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906" t="str">
        <f>'SDG frame'!A14</f>
        <v>Targets considered key of Social Enterprises</v>
      </c>
      <c r="F5" s="474" t="str">
        <f>'Traductions complementaires'!A39</f>
        <v>5.1 End all forms of discrimination against all women and girls everywhere</v>
      </c>
      <c r="G5" s="327"/>
      <c r="H5" s="328"/>
      <c r="I5" s="328"/>
      <c r="J5" s="329"/>
      <c r="K5" s="328"/>
      <c r="L5" s="328"/>
      <c r="M5" s="330"/>
      <c r="N5" s="30"/>
    </row>
    <row r="6" spans="2:25" s="31" customFormat="1" ht="26.55" customHeight="1">
      <c r="D6" s="29"/>
      <c r="E6" s="907"/>
      <c r="F6" s="475" t="str">
        <f>'Traductions complementaires'!A40</f>
        <v>5.2 Eliminate all forms of violence against all women and girls in the public and private spheres, including trafficking and sexual and other types of exploitation</v>
      </c>
      <c r="G6" s="331"/>
      <c r="H6" s="332"/>
      <c r="I6" s="332"/>
      <c r="J6" s="333"/>
      <c r="K6" s="332"/>
      <c r="L6" s="332"/>
      <c r="M6" s="334"/>
      <c r="N6" s="30"/>
    </row>
    <row r="7" spans="2:25" s="31" customFormat="1" ht="26.55" customHeight="1">
      <c r="D7" s="29"/>
      <c r="E7" s="907"/>
      <c r="F7" s="475" t="str">
        <f>'Traductions complementaires'!A41</f>
        <v>5.5 Ensure women's full and effective participation and equal opportunities for leadership at all levels of decision-making in political, economic and public life</v>
      </c>
      <c r="G7" s="331"/>
      <c r="H7" s="332"/>
      <c r="I7" s="332"/>
      <c r="J7" s="333"/>
      <c r="K7" s="332"/>
      <c r="L7" s="332"/>
      <c r="M7" s="334"/>
      <c r="N7" s="30"/>
    </row>
    <row r="8" spans="2:25" s="31" customFormat="1" ht="26.55" customHeight="1" thickBot="1">
      <c r="D8" s="29"/>
      <c r="E8" s="908"/>
      <c r="F8" s="476" t="str">
        <f>'Traductions complementaires'!A42</f>
        <v xml:space="preserve">5.b Enhance the use of enabling technology, in particular information and communications technology, to promote the empowerment of women </v>
      </c>
      <c r="G8" s="477"/>
      <c r="H8" s="335"/>
      <c r="I8" s="335"/>
      <c r="J8" s="336"/>
      <c r="K8" s="335"/>
      <c r="L8" s="335"/>
      <c r="M8" s="337"/>
      <c r="N8" s="30"/>
    </row>
    <row r="9" spans="2:25" ht="15.75" customHeight="1" thickBot="1">
      <c r="D9" s="29"/>
      <c r="E9" s="27"/>
    </row>
    <row r="10" spans="2:25" ht="30" customHeight="1" thickBot="1">
      <c r="E10" s="749" t="str">
        <f>'SDG frame'!A20</f>
        <v>A - Global outreach (people)</v>
      </c>
      <c r="F10" s="755" t="str">
        <f>'SDG frame'!A36</f>
        <v>Indicators</v>
      </c>
      <c r="G10" s="756"/>
      <c r="H10" s="757"/>
      <c r="I10" s="758"/>
      <c r="J10" s="758"/>
      <c r="K10" s="758"/>
      <c r="L10" s="757"/>
      <c r="M10" s="759"/>
      <c r="N10" s="913" t="str">
        <f>'SDG frame'!A10</f>
        <v>Specify depending on the SDG:</v>
      </c>
      <c r="O10" s="745" t="str">
        <f>'SDG frame'!A11</f>
        <v>Additional segmentation for target public relevant for SDG's targets</v>
      </c>
    </row>
    <row r="11" spans="2:25" ht="30" customHeight="1">
      <c r="E11" s="750"/>
      <c r="F11" s="4" t="str">
        <f>'SDG frame'!A2</f>
        <v>Indicator parameter</v>
      </c>
      <c r="G11" s="145" t="str">
        <f>'SDG frame'!A3</f>
        <v>Indicator code</v>
      </c>
      <c r="H11" s="261" t="str">
        <f>'SDG frame'!A4</f>
        <v>Title of the indicator</v>
      </c>
      <c r="I11" s="209" t="str">
        <f>'SDG frame'!A5</f>
        <v>Output</v>
      </c>
      <c r="J11" s="210" t="str">
        <f>'SDG frame'!A6</f>
        <v>Unit</v>
      </c>
      <c r="K11" s="211" t="str">
        <f>'SDG frame'!A7</f>
        <v>Comments</v>
      </c>
      <c r="L11" s="262" t="str">
        <f>'SDG frame'!A8</f>
        <v>IRIS reference</v>
      </c>
      <c r="M11" s="6" t="str">
        <f>'SDG frame'!A9</f>
        <v>IRIS code</v>
      </c>
      <c r="N11" s="914"/>
      <c r="O11" s="746"/>
    </row>
    <row r="12" spans="2:25" ht="48.75" customHeight="1">
      <c r="B12" s="11" t="s">
        <v>225</v>
      </c>
      <c r="C12" s="473" t="s">
        <v>1345</v>
      </c>
      <c r="E12" s="751" t="str">
        <f>'SDG frame'!A21</f>
        <v>Scale in total number of beneficiaries reached/ covered</v>
      </c>
      <c r="F12" s="17" t="str">
        <f>INDEX($B12:$D12,1,MATCH(Welcome!$S$6,$B$2:$D$2,0))</f>
        <v>Women empowerment</v>
      </c>
      <c r="G12" s="41" t="s">
        <v>775</v>
      </c>
      <c r="H12" s="68" t="str">
        <f>INDEX('IRIS indicators traductions'!$B$3:$I$49,MATCH(M12,'IRIS indicators traductions'!$B$5:$B$49,0)+2,MATCH(Welcome!$S$6,'IRIS indicators traductions'!$G$4:$I$4,0)+5)</f>
        <v xml:space="preserve">Number of individuals who received training offered by the organization during the reporting period </v>
      </c>
      <c r="I12" s="339"/>
      <c r="J12" s="338" t="s">
        <v>918</v>
      </c>
      <c r="K12" s="340"/>
      <c r="L12" s="110" t="str">
        <f>INDEX('IRIS indicators traductions'!$B$3:$I$49,MATCH(M12,'IRIS indicators traductions'!$B$5:$B$49,0)+2,MATCH(Welcome!$S$6,'IRIS indicators traductions'!$C$4:$E$4,0)+1)</f>
        <v xml:space="preserve">Individuals Trained: Total </v>
      </c>
      <c r="M12" s="9" t="s">
        <v>228</v>
      </c>
      <c r="N12" s="216" t="str">
        <f>INDEX($B13:$D13,1,MATCH(Welcome!$S$6,$B$2:$D$2,0))</f>
        <v>Eliminating violence</v>
      </c>
      <c r="O12" s="246" t="str">
        <f>'Codes indicateurs'!A12</f>
        <v xml:space="preserve">a - Number of rural individuals </v>
      </c>
    </row>
    <row r="13" spans="2:25" ht="24.75" customHeight="1" thickBot="1">
      <c r="B13" s="566" t="s">
        <v>229</v>
      </c>
      <c r="C13" s="27" t="s">
        <v>1346</v>
      </c>
      <c r="E13" s="751"/>
      <c r="F13" s="417" t="str">
        <f>'  4 '!F17</f>
        <v>Additional indicators considering the segmentation</v>
      </c>
      <c r="G13" s="418" t="s">
        <v>951</v>
      </c>
      <c r="H13" s="419" t="str">
        <f>'  3 '!H16</f>
        <v>Number of unique rural individuals who were clients…</v>
      </c>
      <c r="I13" s="420"/>
      <c r="J13" s="421"/>
      <c r="K13" s="422"/>
      <c r="L13" s="418"/>
      <c r="M13" s="423"/>
      <c r="N13" s="216" t="str">
        <f>INDEX($B14:$D14,1,MATCH(Welcome!$S$6,$B$2:$D$2,0))</f>
        <v>Eliminating discrimination</v>
      </c>
      <c r="O13" s="219" t="str">
        <f>'Codes indicateurs'!A13</f>
        <v xml:space="preserve">b - Number of urban individuals </v>
      </c>
    </row>
    <row r="14" spans="2:25" ht="18">
      <c r="B14" s="566" t="s">
        <v>230</v>
      </c>
      <c r="C14" s="27" t="s">
        <v>1347</v>
      </c>
      <c r="E14" s="751"/>
      <c r="F14" s="32"/>
      <c r="G14" s="33"/>
      <c r="H14" s="424" t="str">
        <f>'  4 '!H18</f>
        <v>Add relevant indicators depending on the organisation context</v>
      </c>
      <c r="I14" s="437"/>
      <c r="J14" s="265"/>
      <c r="K14" s="437"/>
      <c r="L14" s="33"/>
      <c r="M14" s="34"/>
      <c r="N14" s="216" t="str">
        <f>INDEX($B15:$D15,1,MATCH(Welcome!$S$6,$B$2:$D$2,0))</f>
        <v xml:space="preserve">Leadership </v>
      </c>
      <c r="O14" s="219" t="str">
        <f>'Codes indicateurs'!A14</f>
        <v>c - Number of poor* individuals</v>
      </c>
    </row>
    <row r="15" spans="2:25" ht="18.600000000000001" thickBot="1">
      <c r="B15" s="566" t="s">
        <v>231</v>
      </c>
      <c r="C15" s="27" t="s">
        <v>1348</v>
      </c>
      <c r="E15" s="751"/>
      <c r="F15" s="128"/>
      <c r="G15" s="86"/>
      <c r="H15" s="60"/>
      <c r="I15" s="60"/>
      <c r="J15" s="41"/>
      <c r="K15" s="60"/>
      <c r="L15" s="8"/>
      <c r="M15" s="9"/>
      <c r="N15" s="7" t="str">
        <f>INDEX($B16:$D16,1,MATCH(Welcome!$S$6,$B$2:$D$2,0))</f>
        <v>Information and communication technologies</v>
      </c>
      <c r="O15" s="219" t="str">
        <f>'Codes indicateurs'!A19</f>
        <v>h - Number of adolescent girls</v>
      </c>
    </row>
    <row r="16" spans="2:25" ht="26.55" customHeight="1" thickBot="1">
      <c r="B16" s="7" t="s">
        <v>232</v>
      </c>
      <c r="C16" s="27" t="s">
        <v>1349</v>
      </c>
      <c r="E16" s="751"/>
      <c r="F16" s="755" t="str">
        <f>'SDG frame'!A40</f>
        <v>Indicators relevant when the public is employed</v>
      </c>
      <c r="G16" s="756"/>
      <c r="H16" s="757"/>
      <c r="I16" s="757"/>
      <c r="J16" s="757"/>
      <c r="K16" s="757"/>
      <c r="L16" s="757"/>
      <c r="M16" s="759"/>
      <c r="N16" s="911" t="str">
        <f>N10</f>
        <v>Specify depending on the SDG:</v>
      </c>
      <c r="O16" s="219" t="str">
        <f>'Codes indicateurs'!A20</f>
        <v>i - Number of older persons</v>
      </c>
    </row>
    <row r="17" spans="2:15" ht="31.5" customHeight="1">
      <c r="B17" s="63" t="s">
        <v>409</v>
      </c>
      <c r="C17" s="102" t="s">
        <v>1361</v>
      </c>
      <c r="E17" s="751"/>
      <c r="F17" s="4" t="str">
        <f t="shared" ref="F17:M17" si="0">F11</f>
        <v>Indicator parameter</v>
      </c>
      <c r="G17" s="145" t="str">
        <f t="shared" si="0"/>
        <v>Indicator code</v>
      </c>
      <c r="H17" s="5" t="str">
        <f t="shared" si="0"/>
        <v>Title of the indicator</v>
      </c>
      <c r="I17" s="209" t="str">
        <f t="shared" si="0"/>
        <v>Output</v>
      </c>
      <c r="J17" s="210" t="str">
        <f t="shared" si="0"/>
        <v>Unit</v>
      </c>
      <c r="K17" s="211" t="str">
        <f t="shared" si="0"/>
        <v>Comments</v>
      </c>
      <c r="L17" s="5" t="str">
        <f t="shared" si="0"/>
        <v>IRIS reference</v>
      </c>
      <c r="M17" s="6" t="str">
        <f t="shared" si="0"/>
        <v>IRIS code</v>
      </c>
      <c r="N17" s="912"/>
      <c r="O17" s="219"/>
    </row>
    <row r="18" spans="2:15" ht="48" customHeight="1" thickBot="1">
      <c r="B18" s="17" t="s">
        <v>233</v>
      </c>
      <c r="C18" s="27" t="s">
        <v>1350</v>
      </c>
      <c r="E18" s="751"/>
      <c r="F18" s="17" t="str">
        <f>INDEX($B18:$D18,1,MATCH(Welcome!$S$6,$B$2:$D$2,0))</f>
        <v>Equal opportunities in work</v>
      </c>
      <c r="G18" s="41" t="s">
        <v>776</v>
      </c>
      <c r="H18" s="551" t="str">
        <f>INDEX($B17:$D17,1,MATCH(Welcome!$S$6,$B$2:$D$2,0))</f>
        <v xml:space="preserve">Number of women by position </v>
      </c>
      <c r="I18" s="273"/>
      <c r="J18" s="274" t="s">
        <v>918</v>
      </c>
      <c r="K18" s="275"/>
      <c r="L18" s="8" t="s">
        <v>37</v>
      </c>
      <c r="M18" s="9" t="s">
        <v>37</v>
      </c>
      <c r="N18" s="217" t="str">
        <f>INDEX($B18:$D18,1,MATCH(Welcome!$S$6,$B$2:$D$2,0))</f>
        <v>Equal opportunities in work</v>
      </c>
      <c r="O18" s="219"/>
    </row>
    <row r="19" spans="2:15" ht="18">
      <c r="B19" s="75" t="s">
        <v>234</v>
      </c>
      <c r="C19" s="27" t="s">
        <v>1357</v>
      </c>
      <c r="E19" s="751"/>
      <c r="F19" s="17"/>
      <c r="G19" s="41"/>
      <c r="H19" s="63"/>
      <c r="I19" s="63"/>
      <c r="J19" s="8"/>
      <c r="K19" s="63"/>
      <c r="L19" s="8"/>
      <c r="M19" s="9"/>
      <c r="N19" s="217" t="str">
        <f>INDEX($B19:$D19,1,MATCH(Welcome!$S$6,$B$2:$D$2,0))</f>
        <v xml:space="preserve">Total staff </v>
      </c>
      <c r="O19" s="219"/>
    </row>
    <row r="20" spans="2:15" ht="18">
      <c r="B20" s="75" t="s">
        <v>235</v>
      </c>
      <c r="C20" s="27" t="s">
        <v>1358</v>
      </c>
      <c r="E20" s="751"/>
      <c r="F20" s="17"/>
      <c r="G20" s="41"/>
      <c r="H20" s="63"/>
      <c r="I20" s="63"/>
      <c r="J20" s="8"/>
      <c r="K20" s="63"/>
      <c r="L20" s="8"/>
      <c r="M20" s="9"/>
      <c r="N20" s="217" t="str">
        <f>INDEX($B20:$D20,1,MATCH(Welcome!$S$6,$B$2:$D$2,0))</f>
        <v>Top management</v>
      </c>
      <c r="O20" s="219"/>
    </row>
    <row r="21" spans="2:15" ht="18.600000000000001" thickBot="1">
      <c r="B21" s="75" t="s">
        <v>236</v>
      </c>
      <c r="C21" s="27" t="s">
        <v>1359</v>
      </c>
      <c r="E21" s="751"/>
      <c r="F21" s="17"/>
      <c r="G21" s="41"/>
      <c r="H21" s="63"/>
      <c r="I21" s="63"/>
      <c r="J21" s="8"/>
      <c r="K21" s="63"/>
      <c r="L21" s="8"/>
      <c r="M21" s="9"/>
      <c r="N21" s="218" t="str">
        <f>INDEX($B21:$D21,1,MATCH(Welcome!$S$6,$B$2:$D$2,0))</f>
        <v>Middle management</v>
      </c>
      <c r="O21" s="219"/>
    </row>
    <row r="22" spans="2:15" ht="24.75" customHeight="1" thickBot="1">
      <c r="B22" s="567" t="s">
        <v>237</v>
      </c>
      <c r="C22" s="27" t="s">
        <v>1360</v>
      </c>
      <c r="E22" s="751"/>
      <c r="F22" s="755" t="str">
        <f>'SDG frame'!A39</f>
        <v>Indicator relevant when the public are part of the supply chain</v>
      </c>
      <c r="G22" s="756"/>
      <c r="H22" s="757"/>
      <c r="I22" s="757"/>
      <c r="J22" s="757"/>
      <c r="K22" s="757"/>
      <c r="L22" s="757"/>
      <c r="M22" s="759"/>
      <c r="N22" s="745" t="str">
        <f>N16</f>
        <v>Specify depending on the SDG:</v>
      </c>
      <c r="O22" s="219"/>
    </row>
    <row r="23" spans="2:15" ht="24.75" customHeight="1">
      <c r="E23" s="751"/>
      <c r="F23" s="4" t="str">
        <f t="shared" ref="F23:M23" si="1">F17</f>
        <v>Indicator parameter</v>
      </c>
      <c r="G23" s="145" t="str">
        <f t="shared" si="1"/>
        <v>Indicator code</v>
      </c>
      <c r="H23" s="5" t="str">
        <f t="shared" si="1"/>
        <v>Title of the indicator</v>
      </c>
      <c r="I23" s="209" t="str">
        <f t="shared" si="1"/>
        <v>Output</v>
      </c>
      <c r="J23" s="210" t="str">
        <f t="shared" si="1"/>
        <v>Unit</v>
      </c>
      <c r="K23" s="211" t="str">
        <f t="shared" si="1"/>
        <v>Comments</v>
      </c>
      <c r="L23" s="5" t="str">
        <f t="shared" si="1"/>
        <v>IRIS reference</v>
      </c>
      <c r="M23" s="6" t="str">
        <f t="shared" si="1"/>
        <v>IRIS code</v>
      </c>
      <c r="N23" s="746"/>
      <c r="O23" s="219"/>
    </row>
    <row r="24" spans="2:15" ht="41.55" customHeight="1" thickBot="1">
      <c r="B24" s="27" t="s">
        <v>242</v>
      </c>
      <c r="C24" s="57" t="s">
        <v>1362</v>
      </c>
      <c r="E24" s="751"/>
      <c r="F24" s="65"/>
      <c r="G24" s="41" t="s">
        <v>777</v>
      </c>
      <c r="H24" s="551" t="str">
        <f>INDEX($B24:$D24,1,MATCH(Welcome!$S$6,$B$2:$D$2,0))</f>
        <v>Number of suppliers and distributors with women in leadership position</v>
      </c>
      <c r="I24" s="273"/>
      <c r="J24" s="274" t="s">
        <v>918</v>
      </c>
      <c r="K24" s="275"/>
      <c r="L24" s="8" t="s">
        <v>37</v>
      </c>
      <c r="M24" s="8" t="s">
        <v>37</v>
      </c>
      <c r="N24" s="244" t="s">
        <v>37</v>
      </c>
      <c r="O24" s="74"/>
    </row>
    <row r="25" spans="2:15" ht="24.75" customHeight="1" thickBot="1">
      <c r="E25" s="752"/>
      <c r="F25" s="111"/>
      <c r="G25" s="127"/>
      <c r="H25" s="122"/>
      <c r="I25" s="122"/>
      <c r="J25" s="125"/>
      <c r="K25" s="122"/>
      <c r="L25" s="14"/>
      <c r="M25" s="14"/>
      <c r="N25" s="159"/>
      <c r="O25" s="114"/>
    </row>
    <row r="26" spans="2:15" ht="19.05" customHeight="1" thickBot="1">
      <c r="E26" s="27"/>
    </row>
    <row r="27" spans="2:15" ht="30" customHeight="1" thickBot="1">
      <c r="B27" s="17" t="s">
        <v>238</v>
      </c>
      <c r="C27" s="473" t="s">
        <v>1355</v>
      </c>
      <c r="E27" s="747" t="str">
        <f>'SDG frame'!A22</f>
        <v>B - Global outreach (product)</v>
      </c>
      <c r="F27" s="760" t="str">
        <f>F10</f>
        <v>Indicators</v>
      </c>
      <c r="G27" s="761"/>
      <c r="H27" s="762"/>
      <c r="I27" s="763"/>
      <c r="J27" s="763"/>
      <c r="K27" s="763"/>
      <c r="L27" s="762"/>
      <c r="M27" s="764"/>
      <c r="N27" s="753" t="str">
        <f>N22</f>
        <v>Specify depending on the SDG:</v>
      </c>
    </row>
    <row r="28" spans="2:15" ht="30" customHeight="1">
      <c r="B28" s="11" t="s">
        <v>240</v>
      </c>
      <c r="C28" s="473" t="s">
        <v>1356</v>
      </c>
      <c r="E28" s="748"/>
      <c r="F28" s="18" t="str">
        <f t="shared" ref="F28:M28" si="2">F23</f>
        <v>Indicator parameter</v>
      </c>
      <c r="G28" s="230" t="str">
        <f t="shared" si="2"/>
        <v>Indicator code</v>
      </c>
      <c r="H28" s="190" t="str">
        <f t="shared" si="2"/>
        <v>Title of the indicator</v>
      </c>
      <c r="I28" s="212" t="str">
        <f t="shared" si="2"/>
        <v>Output</v>
      </c>
      <c r="J28" s="213" t="str">
        <f t="shared" si="2"/>
        <v>Unit</v>
      </c>
      <c r="K28" s="214" t="str">
        <f t="shared" si="2"/>
        <v>Comments</v>
      </c>
      <c r="L28" s="272" t="str">
        <f t="shared" si="2"/>
        <v>IRIS reference</v>
      </c>
      <c r="M28" s="19" t="str">
        <f t="shared" si="2"/>
        <v>IRIS code</v>
      </c>
      <c r="N28" s="754"/>
    </row>
    <row r="29" spans="2:15" ht="53.25" customHeight="1">
      <c r="B29" s="63" t="s">
        <v>239</v>
      </c>
      <c r="C29" s="27" t="s">
        <v>1363</v>
      </c>
      <c r="E29" s="743" t="str">
        <f>'SDG frame'!A23</f>
        <v xml:space="preserve">Scale in total number of products sold / distributed / offered </v>
      </c>
      <c r="F29" s="17" t="str">
        <f>INDEX($B27:$D27,1,MATCH(Welcome!$S$6,$B$2:$D$2,0))</f>
        <v>Workplace</v>
      </c>
      <c r="G29" s="41" t="s">
        <v>778</v>
      </c>
      <c r="H29" s="551" t="str">
        <f>INDEX($B29:$D29,1,MATCH(Welcome!$S$6,$B$2:$D$2,0))</f>
        <v>Total of hours of gender-specific/gender-awareness training by employee and by employee category during the reporting period</v>
      </c>
      <c r="I29" s="278"/>
      <c r="J29" s="263" t="s">
        <v>918</v>
      </c>
      <c r="K29" s="279"/>
      <c r="L29" s="8" t="s">
        <v>37</v>
      </c>
      <c r="M29" s="8" t="s">
        <v>37</v>
      </c>
      <c r="N29" s="10" t="s">
        <v>37</v>
      </c>
    </row>
    <row r="30" spans="2:15" ht="53.25" customHeight="1" thickBot="1">
      <c r="B30" s="7" t="s">
        <v>241</v>
      </c>
      <c r="C30" s="27" t="s">
        <v>1364</v>
      </c>
      <c r="E30" s="743"/>
      <c r="F30" s="17" t="str">
        <f>INDEX($B28:$D28,1,MATCH(Welcome!$S$6,$B$2:$D$2,0))</f>
        <v>Beyond workplace</v>
      </c>
      <c r="G30" s="41" t="s">
        <v>779</v>
      </c>
      <c r="H30" s="137" t="str">
        <f>INDEX($B30:$D30,1,MATCH(Welcome!$S$6,$B$2:$D$2,0))</f>
        <v>Total Hours of campaigns/sessions of awareness raising/training/coaching by type of content (discrimination, violence, harmful practices, leadership, information technologies) during the reporting period</v>
      </c>
      <c r="I30" s="292"/>
      <c r="J30" s="264" t="s">
        <v>918</v>
      </c>
      <c r="K30" s="293"/>
      <c r="L30" s="8" t="s">
        <v>37</v>
      </c>
      <c r="M30" s="8" t="s">
        <v>37</v>
      </c>
      <c r="N30" s="10"/>
    </row>
    <row r="31" spans="2:15" ht="20.25" customHeight="1" thickBot="1">
      <c r="E31" s="744"/>
      <c r="F31" s="12"/>
      <c r="G31" s="14"/>
      <c r="H31" s="13"/>
      <c r="I31" s="13"/>
      <c r="J31" s="14"/>
      <c r="K31" s="13"/>
      <c r="L31" s="14"/>
      <c r="M31" s="15"/>
      <c r="N31" s="16"/>
    </row>
    <row r="32" spans="2:15" ht="19.05" customHeight="1" thickBot="1">
      <c r="E32" s="27"/>
    </row>
    <row r="33" spans="2:13" ht="30" customHeight="1">
      <c r="E33" s="788" t="str">
        <f>'SDG frame'!A24</f>
        <v>C - Accessibility/ affordability</v>
      </c>
      <c r="F33" s="840" t="str">
        <f>'  4 '!F28:M28</f>
        <v>Indicators related to accessibility</v>
      </c>
      <c r="G33" s="804"/>
      <c r="H33" s="805"/>
      <c r="I33" s="805"/>
      <c r="J33" s="805"/>
      <c r="K33" s="805"/>
      <c r="L33" s="805"/>
      <c r="M33" s="807"/>
    </row>
    <row r="34" spans="2:13" ht="30" customHeight="1">
      <c r="E34" s="789"/>
      <c r="F34" s="20" t="str">
        <f t="shared" ref="F34:M34" si="3">F28</f>
        <v>Indicator parameter</v>
      </c>
      <c r="G34" s="231" t="str">
        <f t="shared" si="3"/>
        <v>Indicator code</v>
      </c>
      <c r="H34" s="21" t="str">
        <f t="shared" si="3"/>
        <v>Title of the indicator</v>
      </c>
      <c r="I34" s="21" t="str">
        <f t="shared" si="3"/>
        <v>Output</v>
      </c>
      <c r="J34" s="21" t="str">
        <f t="shared" si="3"/>
        <v>Unit</v>
      </c>
      <c r="K34" s="21" t="str">
        <f t="shared" si="3"/>
        <v>Comments</v>
      </c>
      <c r="L34" s="21" t="str">
        <f t="shared" si="3"/>
        <v>IRIS reference</v>
      </c>
      <c r="M34" s="22" t="str">
        <f t="shared" si="3"/>
        <v>IRIS code</v>
      </c>
    </row>
    <row r="35" spans="2:13" ht="51" customHeight="1">
      <c r="E35" s="790" t="str">
        <f>'SDG frame'!A25</f>
        <v>Indicators to track ease of access / efforts to reach the target population</v>
      </c>
      <c r="F35" s="41" t="s">
        <v>37</v>
      </c>
      <c r="G35" s="41"/>
      <c r="H35" s="41" t="s">
        <v>37</v>
      </c>
      <c r="I35" s="41"/>
      <c r="J35" s="41"/>
      <c r="K35" s="41"/>
      <c r="L35" s="41" t="s">
        <v>37</v>
      </c>
      <c r="M35" s="9" t="s">
        <v>37</v>
      </c>
    </row>
    <row r="36" spans="2:13" ht="16.5" customHeight="1" thickBot="1">
      <c r="E36" s="790"/>
      <c r="F36" s="42"/>
      <c r="G36" s="43"/>
      <c r="H36" s="43"/>
      <c r="I36" s="43"/>
      <c r="J36" s="43"/>
      <c r="K36" s="43"/>
      <c r="L36" s="43"/>
      <c r="M36" s="44"/>
    </row>
    <row r="37" spans="2:13" ht="30" customHeight="1">
      <c r="E37" s="790"/>
      <c r="F37" s="840" t="str">
        <f>'  4 '!F32:M32</f>
        <v>Indicators related to affordability</v>
      </c>
      <c r="G37" s="804"/>
      <c r="H37" s="805" t="s">
        <v>26</v>
      </c>
      <c r="I37" s="805"/>
      <c r="J37" s="805"/>
      <c r="K37" s="805"/>
      <c r="L37" s="805"/>
      <c r="M37" s="807"/>
    </row>
    <row r="38" spans="2:13" ht="30" customHeight="1">
      <c r="E38" s="790"/>
      <c r="F38" s="20" t="str">
        <f t="shared" ref="F38:M38" si="4">F34</f>
        <v>Indicator parameter</v>
      </c>
      <c r="G38" s="231" t="str">
        <f t="shared" si="4"/>
        <v>Indicator code</v>
      </c>
      <c r="H38" s="21" t="str">
        <f t="shared" si="4"/>
        <v>Title of the indicator</v>
      </c>
      <c r="I38" s="21" t="str">
        <f t="shared" si="4"/>
        <v>Output</v>
      </c>
      <c r="J38" s="21" t="str">
        <f t="shared" si="4"/>
        <v>Unit</v>
      </c>
      <c r="K38" s="21" t="str">
        <f t="shared" si="4"/>
        <v>Comments</v>
      </c>
      <c r="L38" s="21" t="str">
        <f t="shared" si="4"/>
        <v>IRIS reference</v>
      </c>
      <c r="M38" s="22" t="str">
        <f t="shared" si="4"/>
        <v>IRIS code</v>
      </c>
    </row>
    <row r="39" spans="2:13" ht="18">
      <c r="E39" s="790"/>
      <c r="F39" s="41" t="s">
        <v>37</v>
      </c>
      <c r="G39" s="41"/>
      <c r="H39" s="41" t="s">
        <v>37</v>
      </c>
      <c r="I39" s="41"/>
      <c r="J39" s="41"/>
      <c r="K39" s="41"/>
      <c r="L39" s="37" t="s">
        <v>37</v>
      </c>
      <c r="M39" s="38" t="s">
        <v>37</v>
      </c>
    </row>
    <row r="40" spans="2:13" ht="18.600000000000001" thickBot="1">
      <c r="E40" s="791"/>
      <c r="F40" s="42"/>
      <c r="G40" s="43"/>
      <c r="H40" s="90"/>
      <c r="I40" s="90"/>
      <c r="J40" s="88"/>
      <c r="K40" s="90"/>
      <c r="L40" s="46"/>
      <c r="M40" s="47"/>
    </row>
    <row r="41" spans="2:13" ht="18" customHeight="1" thickBot="1">
      <c r="E41" s="27"/>
    </row>
    <row r="42" spans="2:13" ht="33" customHeight="1">
      <c r="E42" s="796" t="str">
        <f>'SDG frame'!A26</f>
        <v>D - Satisfaction</v>
      </c>
      <c r="F42" s="800" t="str">
        <f>'SDG frame'!A36</f>
        <v>Indicators</v>
      </c>
      <c r="G42" s="800"/>
      <c r="H42" s="801"/>
      <c r="I42" s="802"/>
      <c r="J42" s="802"/>
      <c r="K42" s="802"/>
      <c r="L42" s="801"/>
      <c r="M42" s="803"/>
    </row>
    <row r="43" spans="2:13" ht="33" customHeight="1">
      <c r="E43" s="797"/>
      <c r="F43" s="613" t="str">
        <f t="shared" ref="F43:M43" si="5">F38</f>
        <v>Indicator parameter</v>
      </c>
      <c r="G43" s="508" t="str">
        <f t="shared" si="5"/>
        <v>Indicator code</v>
      </c>
      <c r="H43" s="509" t="str">
        <f t="shared" si="5"/>
        <v>Title of the indicator</v>
      </c>
      <c r="I43" s="508" t="str">
        <f t="shared" si="5"/>
        <v>Output</v>
      </c>
      <c r="J43" s="508" t="str">
        <f t="shared" si="5"/>
        <v>Unit</v>
      </c>
      <c r="K43" s="508" t="str">
        <f t="shared" si="5"/>
        <v>Comments</v>
      </c>
      <c r="L43" s="508" t="str">
        <f t="shared" si="5"/>
        <v>IRIS reference</v>
      </c>
      <c r="M43" s="509" t="str">
        <f t="shared" si="5"/>
        <v>IRIS code</v>
      </c>
    </row>
    <row r="44" spans="2:13" ht="30" customHeight="1">
      <c r="B44" s="58" t="s">
        <v>1781</v>
      </c>
      <c r="C44" s="632" t="s">
        <v>1778</v>
      </c>
      <c r="E44" s="798" t="str">
        <f>'SDG frame'!A27</f>
        <v>Indicators to measure beneficiary's satisfaction (see Definitions tab)</v>
      </c>
      <c r="F44" s="11"/>
      <c r="G44" s="8" t="s">
        <v>1799</v>
      </c>
      <c r="H44" s="632" t="str">
        <f>INDEX($B44:$D44,1,MATCH(Welcome!$S$6,$B$2:$D$2,0))</f>
        <v>Price-performance ratio</v>
      </c>
      <c r="I44" s="290"/>
      <c r="J44" s="263"/>
      <c r="K44" s="291"/>
      <c r="L44" s="37" t="s">
        <v>37</v>
      </c>
      <c r="M44" s="38"/>
    </row>
    <row r="45" spans="2:13" ht="30" customHeight="1">
      <c r="B45" s="58" t="s">
        <v>1779</v>
      </c>
      <c r="C45" s="634" t="s">
        <v>1779</v>
      </c>
      <c r="E45" s="798"/>
      <c r="F45" s="11"/>
      <c r="G45" s="8" t="s">
        <v>1800</v>
      </c>
      <c r="H45" s="634" t="str">
        <f>INDEX($B45:$D45,1,MATCH(Welcome!$S$6,$B$2:$D$2,0))</f>
        <v>Net Promoter Score</v>
      </c>
      <c r="I45" s="302"/>
      <c r="J45" s="303"/>
      <c r="K45" s="304"/>
      <c r="L45" s="33" t="s">
        <v>37</v>
      </c>
      <c r="M45" s="152"/>
    </row>
    <row r="46" spans="2:13" ht="30" customHeight="1" thickBot="1">
      <c r="B46" s="58" t="s">
        <v>1782</v>
      </c>
      <c r="C46" s="634" t="s">
        <v>1780</v>
      </c>
      <c r="E46" s="798"/>
      <c r="F46" s="11"/>
      <c r="G46" s="8" t="s">
        <v>1801</v>
      </c>
      <c r="H46" s="634" t="str">
        <f>INDEX($B46:$D46,1,MATCH(Welcome!$S$6,$B$2:$D$2,0))</f>
        <v>Effort Rate</v>
      </c>
      <c r="I46" s="305"/>
      <c r="J46" s="306"/>
      <c r="K46" s="307"/>
      <c r="L46" s="37" t="s">
        <v>37</v>
      </c>
      <c r="M46" s="38"/>
    </row>
    <row r="47" spans="2:13" ht="18.600000000000001" customHeight="1" thickBot="1">
      <c r="E47" s="799"/>
      <c r="F47" s="52"/>
      <c r="G47" s="14"/>
      <c r="H47" s="644"/>
      <c r="I47" s="644"/>
      <c r="J47" s="487"/>
      <c r="K47" s="644"/>
      <c r="L47" s="46"/>
      <c r="M47" s="47"/>
    </row>
    <row r="48" spans="2:13" ht="15" thickBot="1">
      <c r="E48" s="27"/>
    </row>
    <row r="49" spans="2:13" ht="30" customHeight="1" thickBot="1">
      <c r="E49" s="794" t="str">
        <f>'SDG frame'!A33</f>
        <v>Remarks</v>
      </c>
      <c r="F49" s="838" t="str">
        <f>'  3 '!F52:M52</f>
        <v>Indicator parameter</v>
      </c>
      <c r="G49" s="813"/>
      <c r="H49" s="814" t="s">
        <v>26</v>
      </c>
      <c r="I49" s="815"/>
      <c r="J49" s="815"/>
      <c r="K49" s="815"/>
      <c r="L49" s="814"/>
      <c r="M49" s="816"/>
    </row>
    <row r="50" spans="2:13" ht="30" customHeight="1" thickBot="1">
      <c r="E50" s="795"/>
      <c r="F50" s="23" t="str">
        <f t="shared" ref="F50:M50" si="6">F38</f>
        <v>Indicator parameter</v>
      </c>
      <c r="G50" s="233" t="str">
        <f t="shared" si="6"/>
        <v>Indicator code</v>
      </c>
      <c r="H50" s="287" t="str">
        <f t="shared" si="6"/>
        <v>Title of the indicator</v>
      </c>
      <c r="I50" s="206" t="str">
        <f t="shared" si="6"/>
        <v>Output</v>
      </c>
      <c r="J50" s="207" t="str">
        <f t="shared" si="6"/>
        <v>Unit</v>
      </c>
      <c r="K50" s="208" t="str">
        <f t="shared" si="6"/>
        <v>Comments</v>
      </c>
      <c r="L50" s="288" t="str">
        <f t="shared" si="6"/>
        <v>IRIS reference</v>
      </c>
      <c r="M50" s="24" t="str">
        <f t="shared" si="6"/>
        <v>IRIS code</v>
      </c>
    </row>
    <row r="51" spans="2:13" ht="52.05" customHeight="1" thickBot="1">
      <c r="B51" s="234" t="s">
        <v>243</v>
      </c>
      <c r="C51" s="102" t="s">
        <v>1365</v>
      </c>
      <c r="E51" s="794" t="str">
        <f>'SDG frame'!A28</f>
        <v>E - Outcome</v>
      </c>
      <c r="F51" s="838" t="str">
        <f>'  4 '!F44:M44</f>
        <v>Indicators on observed changes</v>
      </c>
      <c r="G51" s="813"/>
      <c r="H51" s="814" t="s">
        <v>26</v>
      </c>
      <c r="I51" s="815"/>
      <c r="J51" s="815"/>
      <c r="K51" s="815"/>
      <c r="L51" s="814"/>
      <c r="M51" s="816"/>
    </row>
    <row r="52" spans="2:13" ht="51.75" customHeight="1" thickBot="1">
      <c r="B52" s="13" t="s">
        <v>244</v>
      </c>
      <c r="C52" s="57" t="s">
        <v>1366</v>
      </c>
      <c r="E52" s="795"/>
      <c r="F52" s="23" t="str">
        <f t="shared" ref="F52:M52" si="7">F38</f>
        <v>Indicator parameter</v>
      </c>
      <c r="G52" s="233" t="str">
        <f t="shared" si="7"/>
        <v>Indicator code</v>
      </c>
      <c r="H52" s="287" t="str">
        <f t="shared" si="7"/>
        <v>Title of the indicator</v>
      </c>
      <c r="I52" s="206" t="str">
        <f t="shared" si="7"/>
        <v>Output</v>
      </c>
      <c r="J52" s="207" t="str">
        <f t="shared" si="7"/>
        <v>Unit</v>
      </c>
      <c r="K52" s="208" t="str">
        <f t="shared" si="7"/>
        <v>Comments</v>
      </c>
      <c r="L52" s="288" t="str">
        <f t="shared" si="7"/>
        <v>IRIS reference</v>
      </c>
      <c r="M52" s="24" t="str">
        <f t="shared" si="7"/>
        <v>IRIS code</v>
      </c>
    </row>
    <row r="53" spans="2:13" ht="46.05" customHeight="1" thickBot="1">
      <c r="B53" s="17" t="s">
        <v>1963</v>
      </c>
      <c r="C53" s="684" t="s">
        <v>1964</v>
      </c>
      <c r="E53" s="792" t="str">
        <f>'SDG frame'!A29</f>
        <v>Indicator of change (on the short run) or perception of change by the beneficiaries</v>
      </c>
      <c r="F53" s="17" t="str">
        <f>INDEX($B53:$D53,1,MATCH(Welcome!$S$6,$B$2:$D$2,0))</f>
        <v>Reducing discrimination and violence + increasing opportunities</v>
      </c>
      <c r="G53" s="41" t="s">
        <v>780</v>
      </c>
      <c r="H53" s="551" t="str">
        <f>INDEX($B54:$D54,1,MATCH(Welcome!$S$6,$B$2:$D$2,0))</f>
        <v>Total (and tracking reduction in) number of complaints related to unequal treatment reported at workplace during reporting period</v>
      </c>
      <c r="I53" s="292"/>
      <c r="J53" s="264" t="s">
        <v>918</v>
      </c>
      <c r="K53" s="293"/>
      <c r="L53" s="37" t="s">
        <v>37</v>
      </c>
      <c r="M53" s="38" t="s">
        <v>37</v>
      </c>
    </row>
    <row r="54" spans="2:13" ht="30" customHeight="1" thickBot="1">
      <c r="B54" s="27" t="s">
        <v>1965</v>
      </c>
      <c r="C54" s="102" t="s">
        <v>1966</v>
      </c>
      <c r="E54" s="792"/>
      <c r="F54" s="58"/>
      <c r="G54" s="37"/>
      <c r="H54" s="106"/>
      <c r="I54" s="106"/>
      <c r="J54" s="41"/>
      <c r="K54" s="106"/>
      <c r="L54" s="37"/>
      <c r="M54" s="38"/>
    </row>
    <row r="55" spans="2:13" ht="30" customHeight="1" thickBot="1">
      <c r="E55" s="792"/>
      <c r="F55" s="838" t="str">
        <f>'  4 '!F48:M48</f>
        <v>Indicators of perception of changes</v>
      </c>
      <c r="G55" s="813"/>
      <c r="H55" s="814" t="s">
        <v>26</v>
      </c>
      <c r="I55" s="815"/>
      <c r="J55" s="815"/>
      <c r="K55" s="815"/>
      <c r="L55" s="814"/>
      <c r="M55" s="816"/>
    </row>
    <row r="56" spans="2:13" ht="70.5" customHeight="1">
      <c r="B56" s="117" t="s">
        <v>245</v>
      </c>
      <c r="C56" s="57" t="s">
        <v>1367</v>
      </c>
      <c r="E56" s="792"/>
      <c r="F56" s="23" t="str">
        <f t="shared" ref="F56:M56" si="8">F52</f>
        <v>Indicator parameter</v>
      </c>
      <c r="G56" s="233" t="str">
        <f t="shared" si="8"/>
        <v>Indicator code</v>
      </c>
      <c r="H56" s="287" t="str">
        <f t="shared" si="8"/>
        <v>Title of the indicator</v>
      </c>
      <c r="I56" s="206" t="str">
        <f t="shared" si="8"/>
        <v>Output</v>
      </c>
      <c r="J56" s="207" t="str">
        <f t="shared" si="8"/>
        <v>Unit</v>
      </c>
      <c r="K56" s="208" t="str">
        <f t="shared" si="8"/>
        <v>Comments</v>
      </c>
      <c r="L56" s="288" t="str">
        <f t="shared" si="8"/>
        <v>IRIS reference</v>
      </c>
      <c r="M56" s="24" t="str">
        <f t="shared" si="8"/>
        <v>IRIS code</v>
      </c>
    </row>
    <row r="57" spans="2:13" ht="50.55" customHeight="1">
      <c r="B57" s="117" t="s">
        <v>705</v>
      </c>
      <c r="C57" s="57" t="s">
        <v>1368</v>
      </c>
      <c r="E57" s="792"/>
      <c r="F57" s="51"/>
      <c r="G57" s="41" t="s">
        <v>781</v>
      </c>
      <c r="H57" s="551" t="str">
        <f>INDEX($B51:$D51,1,MATCH(Welcome!$S$6,$B$2:$D$2,0))</f>
        <v>% of women who report that they are more comfortable voicing their opinions (at workplace, in household, in community, depending scale of intervention of the organization).</v>
      </c>
      <c r="I57" s="290"/>
      <c r="J57" s="263" t="s">
        <v>920</v>
      </c>
      <c r="K57" s="291"/>
      <c r="L57" s="37" t="s">
        <v>37</v>
      </c>
      <c r="M57" s="38" t="s">
        <v>37</v>
      </c>
    </row>
    <row r="58" spans="2:13" ht="50.55" customHeight="1" thickBot="1">
      <c r="B58" s="117" t="s">
        <v>707</v>
      </c>
      <c r="C58" s="57" t="s">
        <v>707</v>
      </c>
      <c r="E58" s="793"/>
      <c r="F58" s="52"/>
      <c r="G58" s="41" t="s">
        <v>782</v>
      </c>
      <c r="H58" s="563" t="str">
        <f>INDEX($B52:$D52,1,MATCH(Welcome!$S$6,$B$2:$D$2,0))</f>
        <v>% of women who report a perception of decreased violence/ discrimination/ easier access to work</v>
      </c>
      <c r="I58" s="292"/>
      <c r="J58" s="264" t="s">
        <v>920</v>
      </c>
      <c r="K58" s="293"/>
      <c r="L58" s="37" t="s">
        <v>37</v>
      </c>
      <c r="M58" s="38" t="s">
        <v>37</v>
      </c>
    </row>
    <row r="59" spans="2:13" ht="15" thickBot="1">
      <c r="E59" s="96"/>
      <c r="F59" s="95"/>
      <c r="G59" s="95"/>
      <c r="H59" s="95"/>
      <c r="I59" s="95"/>
      <c r="J59" s="269"/>
      <c r="K59" s="95"/>
      <c r="L59" s="95"/>
      <c r="M59" s="95"/>
    </row>
    <row r="60" spans="2:13" ht="24.75" customHeight="1" thickBot="1">
      <c r="E60" s="768" t="str">
        <f>'SDG frame'!A30</f>
        <v>F - Impact</v>
      </c>
      <c r="F60" s="808" t="str">
        <f>'  4 '!F52:M52</f>
        <v>UN IAEG-SDGs indicators</v>
      </c>
      <c r="G60" s="809"/>
      <c r="H60" s="810" t="s">
        <v>26</v>
      </c>
      <c r="I60" s="811"/>
      <c r="J60" s="811"/>
      <c r="K60" s="811"/>
      <c r="L60" s="810"/>
      <c r="M60" s="812"/>
    </row>
    <row r="61" spans="2:13" ht="24.75" customHeight="1">
      <c r="E61" s="769"/>
      <c r="F61" s="118" t="s">
        <v>65</v>
      </c>
      <c r="G61" s="236" t="str">
        <f t="shared" ref="G61:M61" si="9">G56</f>
        <v>Indicator code</v>
      </c>
      <c r="H61" s="294" t="str">
        <f t="shared" si="9"/>
        <v>Title of the indicator</v>
      </c>
      <c r="I61" s="199" t="str">
        <f t="shared" si="9"/>
        <v>Output</v>
      </c>
      <c r="J61" s="200" t="str">
        <f t="shared" si="9"/>
        <v>Unit</v>
      </c>
      <c r="K61" s="201" t="str">
        <f t="shared" si="9"/>
        <v>Comments</v>
      </c>
      <c r="L61" s="308" t="str">
        <f t="shared" si="9"/>
        <v>IRIS reference</v>
      </c>
      <c r="M61" s="119" t="str">
        <f t="shared" si="9"/>
        <v>IRIS code</v>
      </c>
    </row>
    <row r="62" spans="2:13" ht="41.25" customHeight="1">
      <c r="B62" s="124" t="s">
        <v>74</v>
      </c>
      <c r="C62" s="57" t="s">
        <v>1225</v>
      </c>
      <c r="D62" s="568"/>
      <c r="E62" s="770" t="str">
        <f>'SDG frame'!A31</f>
        <v>The organizations can track the changes at the national level, measured on the SDG framework, to see whether their actions are in line with changes observed at the national level, and how they may have played a role</v>
      </c>
      <c r="F62" s="110" t="s">
        <v>246</v>
      </c>
      <c r="G62" s="41" t="s">
        <v>783</v>
      </c>
      <c r="H62" s="551" t="str">
        <f>INDEX($B56:$D56,1,MATCH(Welcome!$S$6,$B$2:$D$2,0))</f>
        <v>Proportion of women and girls aged 15 years and older subjected to sexual violence in the previous 12 months, by age and place of occurrence</v>
      </c>
      <c r="I62" s="323"/>
      <c r="J62" s="303" t="s">
        <v>920</v>
      </c>
      <c r="K62" s="324"/>
      <c r="L62" s="8" t="s">
        <v>37</v>
      </c>
      <c r="M62" s="9" t="s">
        <v>37</v>
      </c>
    </row>
    <row r="63" spans="2:13" ht="23.55" customHeight="1">
      <c r="E63" s="770"/>
      <c r="F63" s="110" t="s">
        <v>247</v>
      </c>
      <c r="G63" s="41" t="s">
        <v>784</v>
      </c>
      <c r="H63" s="137" t="str">
        <f>INDEX($B57:$D57,1,MATCH(Welcome!$S$6,$B$2:$D$2,0))</f>
        <v>Proportion of women in managerial positions</v>
      </c>
      <c r="I63" s="323"/>
      <c r="J63" s="303" t="s">
        <v>920</v>
      </c>
      <c r="K63" s="324"/>
      <c r="L63" s="8" t="s">
        <v>37</v>
      </c>
      <c r="M63" s="9" t="s">
        <v>37</v>
      </c>
    </row>
    <row r="64" spans="2:13" ht="22.05" customHeight="1" thickBot="1">
      <c r="E64" s="770"/>
      <c r="F64" s="110" t="s">
        <v>706</v>
      </c>
      <c r="G64" s="41" t="s">
        <v>785</v>
      </c>
      <c r="H64" s="137" t="str">
        <f>INDEX($B58:$D58,1,MATCH(Welcome!$S$6,$B$2:$D$2,0))</f>
        <v>Proportion of individuals who own a mobile telephone, by sex</v>
      </c>
      <c r="I64" s="325"/>
      <c r="J64" s="306" t="s">
        <v>920</v>
      </c>
      <c r="K64" s="326"/>
      <c r="L64" s="8"/>
      <c r="M64" s="9"/>
    </row>
    <row r="65" spans="5:13" ht="24.75" customHeight="1" thickBot="1">
      <c r="E65" s="771"/>
      <c r="F65" s="125"/>
      <c r="G65" s="125"/>
      <c r="H65" s="126"/>
      <c r="I65" s="126"/>
      <c r="J65" s="257"/>
      <c r="K65" s="126"/>
      <c r="L65" s="14"/>
      <c r="M65" s="15"/>
    </row>
    <row r="66" spans="5:13" ht="24.75" customHeight="1" thickBot="1"/>
    <row r="67" spans="5:13" ht="24.75" customHeight="1">
      <c r="E67" s="876" t="str">
        <f>'SDG frame'!A32</f>
        <v>Annexes</v>
      </c>
      <c r="F67" s="784" t="str">
        <f>'  4 '!F60:H60</f>
        <v>Remarks</v>
      </c>
      <c r="G67" s="784"/>
      <c r="H67" s="784"/>
      <c r="I67" s="56" t="str">
        <f>'  4 '!I60</f>
        <v>Complementary sources</v>
      </c>
      <c r="J67" s="786" t="str">
        <f>'  4 '!J60:K60</f>
        <v>Feedback</v>
      </c>
      <c r="K67" s="787"/>
    </row>
    <row r="68" spans="5:13" ht="43.2" customHeight="1">
      <c r="E68" s="877"/>
      <c r="F68" s="915" t="str">
        <f>INDEX($B62:$D62,1,MATCH(Welcome!$S$6,$B$2:$D$2,0))</f>
        <v>*definition: below international poverty line, OR national poverty line, OR living in poverty according to national definitions</v>
      </c>
      <c r="G68" s="916"/>
      <c r="H68" s="917"/>
      <c r="I68" s="123"/>
      <c r="J68" s="909" t="s">
        <v>248</v>
      </c>
      <c r="K68" s="910"/>
    </row>
    <row r="69" spans="5:13" ht="24.75" customHeight="1">
      <c r="E69" s="877"/>
      <c r="F69" s="117"/>
      <c r="G69" s="117"/>
      <c r="H69" s="106"/>
      <c r="I69" s="120"/>
      <c r="J69" s="11"/>
      <c r="K69" s="317"/>
    </row>
    <row r="70" spans="5:13" ht="24.75" customHeight="1" thickBot="1">
      <c r="E70" s="878"/>
      <c r="F70" s="132"/>
      <c r="G70" s="132"/>
      <c r="H70" s="133"/>
      <c r="I70" s="82"/>
      <c r="J70" s="111"/>
      <c r="K70" s="341"/>
    </row>
    <row r="71" spans="5:13" ht="24.75" customHeight="1"/>
    <row r="72" spans="5:13" ht="24.75" customHeight="1"/>
    <row r="73" spans="5:13" ht="24.75" customHeight="1"/>
    <row r="74" spans="5:13" ht="24.75" customHeight="1"/>
    <row r="75" spans="5:13" ht="24.75" customHeight="1"/>
    <row r="76" spans="5:13" ht="24.75" customHeight="1"/>
    <row r="77" spans="5:13" ht="24.75" customHeight="1"/>
    <row r="78" spans="5:13" ht="24.75" customHeight="1"/>
    <row r="79" spans="5:13" ht="24.75" customHeight="1"/>
    <row r="80" spans="5:13" ht="24.75" customHeight="1"/>
  </sheetData>
  <sheetProtection selectLockedCells="1" selectUnlockedCells="1"/>
  <mergeCells count="37">
    <mergeCell ref="E67:E70"/>
    <mergeCell ref="F67:H67"/>
    <mergeCell ref="F68:H68"/>
    <mergeCell ref="E51:E52"/>
    <mergeCell ref="E53:E58"/>
    <mergeCell ref="E60:E61"/>
    <mergeCell ref="E62:E65"/>
    <mergeCell ref="N10:N11"/>
    <mergeCell ref="O10:O11"/>
    <mergeCell ref="F51:M51"/>
    <mergeCell ref="F55:M55"/>
    <mergeCell ref="J67:K67"/>
    <mergeCell ref="F42:M42"/>
    <mergeCell ref="J68:K68"/>
    <mergeCell ref="F60:M60"/>
    <mergeCell ref="N27:N28"/>
    <mergeCell ref="F16:M16"/>
    <mergeCell ref="N16:N17"/>
    <mergeCell ref="N22:N23"/>
    <mergeCell ref="F33:M33"/>
    <mergeCell ref="E49:E50"/>
    <mergeCell ref="F49:M49"/>
    <mergeCell ref="E12:E25"/>
    <mergeCell ref="E27:E28"/>
    <mergeCell ref="E29:E31"/>
    <mergeCell ref="E42:E43"/>
    <mergeCell ref="E44:E47"/>
    <mergeCell ref="E2:J2"/>
    <mergeCell ref="E3:J3"/>
    <mergeCell ref="F27:M27"/>
    <mergeCell ref="F37:M37"/>
    <mergeCell ref="E5:E8"/>
    <mergeCell ref="F10:M10"/>
    <mergeCell ref="F22:M22"/>
    <mergeCell ref="E10:E11"/>
    <mergeCell ref="E33:E34"/>
    <mergeCell ref="E35:E40"/>
  </mergeCells>
  <hyperlinks>
    <hyperlink ref="X33" r:id="rId1" display="Insee.fr : Les Comptes de la Nation : Dépenses des administrations publiques ventilées par fonction en 2016" xr:uid="{00000000-0004-0000-0F00-000000000000}"/>
    <hyperlink ref="X32" r:id="rId2" display=" Insee.fr :  Pauvreté en conditions de vie de 2004 à 2014 " xr:uid="{00000000-0004-0000-0F00-000001000000}"/>
    <hyperlink ref="X12" r:id="rId3" location="consulter-sommaire" display="Insee.fr : Revenu, niveau de vie et pauvreté en 2014" xr:uid="{00000000-0004-0000-0F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B1:Y65"/>
  <sheetViews>
    <sheetView showGridLines="0" topLeftCell="A7" zoomScale="50" zoomScaleNormal="50" workbookViewId="0">
      <selection activeCell="E36" sqref="E36:E39"/>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1" style="27" customWidth="1"/>
    <col min="8" max="8" width="100.296875" style="27" bestFit="1" customWidth="1"/>
    <col min="9" max="9" width="34.5"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trad'!B8:C8,1,MATCH(Welcome!$S$6,$B$2:$D$2,0))</f>
        <v>Goal 6: Clean Water and Sanitation</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trad'!E8:F8,1,MATCH(Welcome!$S$6,$B$2:$D$2,0))</f>
        <v>Ensure availability and sustainable management of water and sanitation for all</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931" t="str">
        <f>'SDG frame'!A14</f>
        <v>Targets considered key of Social Enterprises</v>
      </c>
      <c r="F5" s="920" t="str">
        <f>'Traductions complementaires'!A44</f>
        <v>6.1 By 2030, achieve universal and equitable access to safe and affordable drinking water for all</v>
      </c>
      <c r="G5" s="921"/>
      <c r="H5" s="921"/>
      <c r="I5" s="921"/>
      <c r="J5" s="921"/>
      <c r="K5" s="921"/>
      <c r="L5" s="921"/>
      <c r="M5" s="922"/>
      <c r="N5" s="30"/>
    </row>
    <row r="6" spans="2:25" s="31" customFormat="1" ht="36.75" customHeight="1">
      <c r="D6" s="29"/>
      <c r="E6" s="932"/>
      <c r="F6" s="923" t="str">
        <f>'Traductions complementaires'!A45</f>
        <v>6.2 By 2030, achieve access to adequate and equitable sanitation and hygiene for all and end open defecation, paying special attention to the needs of women and girls and those in vulnerable situations</v>
      </c>
      <c r="G6" s="924"/>
      <c r="H6" s="924"/>
      <c r="I6" s="924"/>
      <c r="J6" s="924"/>
      <c r="K6" s="924"/>
      <c r="L6" s="924"/>
      <c r="M6" s="925"/>
      <c r="N6" s="30"/>
    </row>
    <row r="7" spans="2:25" s="31" customFormat="1" ht="36.75" customHeight="1">
      <c r="D7" s="29"/>
      <c r="E7" s="932"/>
      <c r="F7" s="923" t="str">
        <f>'Traductions complementaires'!A46</f>
        <v>6.3 By 2030, improve water quality by reducing pollution, eliminating dumping and minimizing release of hazardous chemicals and materials, halving the proportion of untreated wastewater and substantially increasing recycling and safe reuse globally</v>
      </c>
      <c r="G7" s="924"/>
      <c r="H7" s="924"/>
      <c r="I7" s="924"/>
      <c r="J7" s="924"/>
      <c r="K7" s="924"/>
      <c r="L7" s="924"/>
      <c r="M7" s="925"/>
      <c r="N7" s="30"/>
    </row>
    <row r="8" spans="2:25" s="31" customFormat="1" ht="36.75" customHeight="1" thickBot="1">
      <c r="D8" s="29"/>
      <c r="E8" s="933"/>
      <c r="F8" s="926" t="str">
        <f>'Traductions complementaires'!A47</f>
        <v>6.4 By 2030, substantially increase water-use efficiency across all sectors and ensure sustainable withdrawals and supply of freshwater to address water scarcity and substantially reduce the number of people suffering from water scarcity (CERISE: access to water efficient system in SDG 12)</v>
      </c>
      <c r="G8" s="927"/>
      <c r="H8" s="927"/>
      <c r="I8" s="927"/>
      <c r="J8" s="927"/>
      <c r="K8" s="927"/>
      <c r="L8" s="927"/>
      <c r="M8" s="928"/>
      <c r="N8" s="30"/>
    </row>
    <row r="9" spans="2:25" ht="15.75" customHeight="1" thickBot="1">
      <c r="D9" s="29"/>
      <c r="E9" s="27"/>
    </row>
    <row r="10" spans="2:25" ht="30" customHeight="1" thickBot="1">
      <c r="E10" s="749" t="str">
        <f>'SDG frame'!A20</f>
        <v>A - Global outreach (people)</v>
      </c>
      <c r="F10" s="755" t="str">
        <f>'  5 '!F10:M10</f>
        <v>Indicators</v>
      </c>
      <c r="G10" s="756"/>
      <c r="H10" s="757"/>
      <c r="I10" s="758"/>
      <c r="J10" s="758"/>
      <c r="K10" s="758"/>
      <c r="L10" s="757"/>
      <c r="M10" s="759"/>
      <c r="N10" s="745" t="str">
        <f>'SDG frame'!A10</f>
        <v>Specify depending on the SDG:</v>
      </c>
      <c r="O10" s="892" t="str">
        <f>'SDG frame'!A11</f>
        <v>Additional segmentation for target public relevant for SDG's targets</v>
      </c>
    </row>
    <row r="11" spans="2:25" ht="30" customHeight="1">
      <c r="E11" s="750"/>
      <c r="F11" s="4" t="str">
        <f>'SDG frame'!A2</f>
        <v>Indicator parameter</v>
      </c>
      <c r="G11" s="145" t="str">
        <f>'SDG frame'!A3</f>
        <v>Indicator code</v>
      </c>
      <c r="H11" s="261" t="str">
        <f>'SDG frame'!A4</f>
        <v>Title of the indicator</v>
      </c>
      <c r="I11" s="209" t="str">
        <f>'SDG frame'!A5</f>
        <v>Output</v>
      </c>
      <c r="J11" s="210" t="str">
        <f>'SDG frame'!A6</f>
        <v>Unit</v>
      </c>
      <c r="K11" s="211" t="str">
        <f>'SDG frame'!A7</f>
        <v>Comments</v>
      </c>
      <c r="L11" s="262" t="str">
        <f>'SDG frame'!A8</f>
        <v>IRIS reference</v>
      </c>
      <c r="M11" s="6" t="str">
        <f>'SDG frame'!A9</f>
        <v>IRIS code</v>
      </c>
      <c r="N11" s="746"/>
      <c r="O11" s="893"/>
    </row>
    <row r="12" spans="2:25" ht="44.25" customHeight="1">
      <c r="B12" s="17" t="s">
        <v>252</v>
      </c>
      <c r="C12" s="473" t="s">
        <v>1369</v>
      </c>
      <c r="E12" s="751" t="str">
        <f>'SDG frame'!A21</f>
        <v>Scale in total number of beneficiaries reached/ covered</v>
      </c>
      <c r="F12" s="17" t="str">
        <f>INDEX($B12:$D12,1,MATCH(Welcome!$S$6,$B$2:$D$2,0))</f>
        <v>Affordable, reliable and modern WASH products and services</v>
      </c>
      <c r="G12" s="41" t="s">
        <v>786</v>
      </c>
      <c r="H12" s="68" t="str">
        <f>INDEX('IRIS indicators traductions'!$B$3:$I$49,MATCH(M12,'IRIS indicators traductions'!$B$5:$B$49,0)+2,MATCH(Welcome!$S$6,'IRIS indicators traductions'!$G$4:$I$4,0)+5)</f>
        <v>Number of unique individuals who were clients of the organization during the reporting period.</v>
      </c>
      <c r="I12" s="339"/>
      <c r="J12" s="338" t="s">
        <v>918</v>
      </c>
      <c r="K12" s="340"/>
      <c r="L12" s="110" t="str">
        <f>INDEX('IRIS indicators traductions'!$B$3:$I$49,MATCH(M12,'IRIS indicators traductions'!$B$5:$B$49,0)+2,MATCH(Welcome!$S$6,'IRIS indicators traductions'!$C$4:$E$4,0)+1)</f>
        <v xml:space="preserve">Client Individuals: Total </v>
      </c>
      <c r="M12" s="110" t="s">
        <v>33</v>
      </c>
      <c r="N12" s="573" t="str">
        <f>INDEX($B13:$D13,1,MATCH(Welcome!$S$6,$B$2:$D$2,0))</f>
        <v xml:space="preserve">Affordable drinking water services </v>
      </c>
      <c r="O12" s="74" t="str">
        <f>'Codes indicateurs'!A12</f>
        <v xml:space="preserve">a - Number of rural individuals </v>
      </c>
    </row>
    <row r="13" spans="2:25" ht="41.25" customHeight="1" thickBot="1">
      <c r="B13" s="10" t="s">
        <v>254</v>
      </c>
      <c r="C13" s="530" t="s">
        <v>1371</v>
      </c>
      <c r="E13" s="751"/>
      <c r="F13" s="417" t="str">
        <f>'  5 '!F13</f>
        <v>Additional indicators considering the segmentation</v>
      </c>
      <c r="G13" s="418" t="s">
        <v>952</v>
      </c>
      <c r="H13" s="419" t="str">
        <f>'  5 '!H13</f>
        <v>Number of unique rural individuals who were clients…</v>
      </c>
      <c r="I13" s="570"/>
      <c r="J13" s="571"/>
      <c r="K13" s="572"/>
      <c r="L13" s="418"/>
      <c r="M13" s="423"/>
      <c r="N13" s="452" t="str">
        <f>INDEX($B14:$D14,1,MATCH(Welcome!$S$6,$B$2:$D$2,0))</f>
        <v>Adequate, equitable, safely managed sanitation</v>
      </c>
      <c r="O13" s="74" t="str">
        <f>'Codes indicateurs'!A13</f>
        <v xml:space="preserve">b - Number of urban individuals </v>
      </c>
    </row>
    <row r="14" spans="2:25" ht="18">
      <c r="B14" s="569" t="s">
        <v>255</v>
      </c>
      <c r="C14" s="530" t="s">
        <v>1372</v>
      </c>
      <c r="E14" s="751"/>
      <c r="F14" s="32"/>
      <c r="G14" s="33"/>
      <c r="H14" s="424" t="str">
        <f>'  5 '!H14</f>
        <v>Add relevant indicators depending on the organisation context</v>
      </c>
      <c r="I14" s="437"/>
      <c r="J14" s="265"/>
      <c r="K14" s="437"/>
      <c r="L14" s="33"/>
      <c r="M14" s="34"/>
      <c r="N14" s="452" t="str">
        <f>INDEX($B15:$D15,1,MATCH(Welcome!$S$6,$B$2:$D$2,0))</f>
        <v>Hygiene</v>
      </c>
      <c r="O14" s="74" t="str">
        <f>'Codes indicateurs'!A14</f>
        <v>c - Number of poor* individuals</v>
      </c>
    </row>
    <row r="15" spans="2:25" ht="18">
      <c r="B15" s="569" t="s">
        <v>253</v>
      </c>
      <c r="C15" s="57" t="s">
        <v>1370</v>
      </c>
      <c r="E15" s="751"/>
      <c r="F15" s="128"/>
      <c r="G15" s="86"/>
      <c r="H15" s="60"/>
      <c r="I15" s="60"/>
      <c r="J15" s="41"/>
      <c r="K15" s="60"/>
      <c r="L15" s="8"/>
      <c r="M15" s="8"/>
      <c r="N15" s="10"/>
      <c r="O15" s="74" t="str">
        <f>'Codes indicateurs'!A16</f>
        <v xml:space="preserve">e - Number of women </v>
      </c>
    </row>
    <row r="16" spans="2:25" ht="18">
      <c r="E16" s="751"/>
      <c r="F16" s="131"/>
      <c r="G16" s="146"/>
      <c r="H16" s="63"/>
      <c r="I16" s="63"/>
      <c r="J16" s="8"/>
      <c r="K16" s="63"/>
      <c r="L16" s="8"/>
      <c r="M16" s="8"/>
      <c r="N16" s="129"/>
      <c r="O16" s="74" t="str">
        <f>'Codes indicateurs'!A19</f>
        <v>h - Number of adolescent girls</v>
      </c>
    </row>
    <row r="17" spans="2:15" ht="18.600000000000001" thickBot="1">
      <c r="E17" s="752"/>
      <c r="F17" s="111"/>
      <c r="G17" s="127"/>
      <c r="H17" s="122"/>
      <c r="I17" s="122"/>
      <c r="J17" s="125"/>
      <c r="K17" s="122"/>
      <c r="L17" s="14"/>
      <c r="M17" s="14"/>
      <c r="N17" s="130"/>
      <c r="O17" s="114"/>
    </row>
    <row r="18" spans="2:15" ht="19.05" customHeight="1" thickBot="1">
      <c r="E18" s="27"/>
    </row>
    <row r="19" spans="2:15" ht="30" customHeight="1" thickBot="1">
      <c r="E19" s="747" t="str">
        <f>'SDG frame'!A22</f>
        <v>B - Global outreach (product)</v>
      </c>
      <c r="F19" s="760" t="str">
        <f>F10</f>
        <v>Indicators</v>
      </c>
      <c r="G19" s="761"/>
      <c r="H19" s="762"/>
      <c r="I19" s="763"/>
      <c r="J19" s="763"/>
      <c r="K19" s="763"/>
      <c r="L19" s="762"/>
      <c r="M19" s="764"/>
      <c r="N19" s="753" t="str">
        <f>N10</f>
        <v>Specify depending on the SDG:</v>
      </c>
    </row>
    <row r="20" spans="2:15" ht="30" customHeight="1">
      <c r="E20" s="748"/>
      <c r="F20" s="18" t="str">
        <f>F11</f>
        <v>Indicator parameter</v>
      </c>
      <c r="G20" s="230" t="str">
        <f t="shared" ref="G20:M20" si="0">G11</f>
        <v>Indicator code</v>
      </c>
      <c r="H20" s="190" t="str">
        <f t="shared" si="0"/>
        <v>Title of the indicator</v>
      </c>
      <c r="I20" s="212" t="str">
        <f t="shared" si="0"/>
        <v>Output</v>
      </c>
      <c r="J20" s="213" t="str">
        <f t="shared" si="0"/>
        <v>Unit</v>
      </c>
      <c r="K20" s="214" t="str">
        <f t="shared" si="0"/>
        <v>Comments</v>
      </c>
      <c r="L20" s="272" t="str">
        <f t="shared" si="0"/>
        <v>IRIS reference</v>
      </c>
      <c r="M20" s="19" t="str">
        <f t="shared" si="0"/>
        <v>IRIS code</v>
      </c>
      <c r="N20" s="754"/>
    </row>
    <row r="21" spans="2:15" ht="123.75" customHeight="1" thickBot="1">
      <c r="B21" s="10" t="s">
        <v>258</v>
      </c>
      <c r="C21" s="27" t="s">
        <v>1374</v>
      </c>
      <c r="E21" s="743" t="str">
        <f>'SDG frame'!A23</f>
        <v xml:space="preserve">Scale in total number of products sold / distributed / offered </v>
      </c>
      <c r="F21" s="17"/>
      <c r="G21" s="41" t="s">
        <v>787</v>
      </c>
      <c r="H21" s="68" t="str">
        <f>INDEX('IRIS indicators traductions'!$B$3:$I$49,MATCH(M21,'IRIS indicators traductions'!$B$5:$B$49,0)+2,MATCH(Welcome!$S$6,'IRIS indicators traductions'!$G$4:$I$4,0)+5)</f>
        <v>Number of product/service sold by the organization during the reporting period</v>
      </c>
      <c r="I21" s="282"/>
      <c r="J21" s="264" t="s">
        <v>918</v>
      </c>
      <c r="K21" s="283"/>
      <c r="L21" s="110" t="str">
        <f>INDEX('IRIS indicators traductions'!$B$3:$I$49,MATCH(M21,'IRIS indicators traductions'!$B$5:$B$49,0)+2,MATCH(Welcome!$S$6,'IRIS indicators traductions'!$C$4:$E$4,0)+1)</f>
        <v xml:space="preserve">Units/Volume Sold: Total </v>
      </c>
      <c r="M21" s="8" t="s">
        <v>43</v>
      </c>
      <c r="N21" s="452" t="str">
        <f>INDEX($B21:$D21,1,MATCH(Welcome!$S$6,$B$2:$D$2,0))</f>
        <v>Water systems for drinking purpose (water filtering, harvesting, desalination, water efficiency, wastewater treatment, recycling and reuse technologies) along with criteria of availability, accessibility, acceptability and quality (AAAQ) of water</v>
      </c>
    </row>
    <row r="22" spans="2:15" ht="43.05" customHeight="1">
      <c r="B22" s="10" t="s">
        <v>259</v>
      </c>
      <c r="C22" s="27" t="s">
        <v>1375</v>
      </c>
      <c r="E22" s="743"/>
      <c r="F22" s="138"/>
      <c r="G22" s="238"/>
      <c r="H22" s="68"/>
      <c r="I22" s="68"/>
      <c r="J22" s="41"/>
      <c r="K22" s="68"/>
      <c r="L22" s="8"/>
      <c r="M22" s="8"/>
      <c r="N22" s="452" t="str">
        <f>INDEX($B22:$D22,1,MATCH(Welcome!$S$6,$B$2:$D$2,0))</f>
        <v>Drinking water sold (in m3) with respecting AAAQ minimum standards</v>
      </c>
    </row>
    <row r="23" spans="2:15" ht="43.05" customHeight="1">
      <c r="B23" s="918" t="s">
        <v>257</v>
      </c>
      <c r="C23" s="27" t="s">
        <v>1373</v>
      </c>
      <c r="E23" s="743"/>
      <c r="F23" s="11"/>
      <c r="G23" s="8"/>
      <c r="H23" s="68"/>
      <c r="I23" s="68"/>
      <c r="J23" s="41"/>
      <c r="K23" s="68"/>
      <c r="L23" s="8"/>
      <c r="M23" s="8"/>
      <c r="N23" s="452" t="str">
        <f>INDEX($B23:$D23,1,MATCH(Welcome!$S$6,$B$2:$D$2,0))</f>
        <v>Sanitation/hygiene related products sold (inc. soap, pads, tampons, cups)</v>
      </c>
    </row>
    <row r="24" spans="2:15" ht="43.05" customHeight="1" thickBot="1">
      <c r="B24" s="919"/>
      <c r="E24" s="744"/>
      <c r="F24" s="12"/>
      <c r="G24" s="14"/>
      <c r="H24" s="94"/>
      <c r="I24" s="94"/>
      <c r="J24" s="88"/>
      <c r="K24" s="94"/>
      <c r="L24" s="88"/>
      <c r="M24" s="14"/>
      <c r="N24" s="453"/>
    </row>
    <row r="25" spans="2:15" ht="19.05" customHeight="1" thickBot="1">
      <c r="E25" s="27"/>
    </row>
    <row r="26" spans="2:15" ht="30" customHeight="1" thickBot="1">
      <c r="E26" s="788" t="str">
        <f>'SDG frame'!A24</f>
        <v>C - Accessibility/ affordability</v>
      </c>
      <c r="F26" s="840" t="str">
        <f>'  5 '!F33:M33</f>
        <v>Indicators related to accessibility</v>
      </c>
      <c r="G26" s="804"/>
      <c r="H26" s="805"/>
      <c r="I26" s="806"/>
      <c r="J26" s="806"/>
      <c r="K26" s="806"/>
      <c r="L26" s="805"/>
      <c r="M26" s="807"/>
    </row>
    <row r="27" spans="2:15" ht="30" customHeight="1">
      <c r="E27" s="789"/>
      <c r="F27" s="20" t="str">
        <f t="shared" ref="F27:M27" si="1">F20</f>
        <v>Indicator parameter</v>
      </c>
      <c r="G27" s="231" t="str">
        <f t="shared" si="1"/>
        <v>Indicator code</v>
      </c>
      <c r="H27" s="276" t="str">
        <f t="shared" si="1"/>
        <v>Title of the indicator</v>
      </c>
      <c r="I27" s="203" t="str">
        <f t="shared" si="1"/>
        <v>Output</v>
      </c>
      <c r="J27" s="204" t="str">
        <f t="shared" si="1"/>
        <v>Unit</v>
      </c>
      <c r="K27" s="205" t="str">
        <f t="shared" si="1"/>
        <v>Comments</v>
      </c>
      <c r="L27" s="277" t="str">
        <f t="shared" si="1"/>
        <v>IRIS reference</v>
      </c>
      <c r="M27" s="22" t="str">
        <f t="shared" si="1"/>
        <v>IRIS code</v>
      </c>
    </row>
    <row r="28" spans="2:15" ht="70.05" customHeight="1" thickBot="1">
      <c r="B28" s="41" t="s">
        <v>260</v>
      </c>
      <c r="C28" s="473" t="s">
        <v>1376</v>
      </c>
      <c r="E28" s="790" t="str">
        <f>'SDG frame'!A25</f>
        <v>Indicators to track ease of access / efforts to reach the target population</v>
      </c>
      <c r="F28" s="17" t="str">
        <f>INDEX($B28:$D28,1,MATCH(Welcome!$S$6,$B$2:$D$2,0))</f>
        <v>Improved WASH products and services</v>
      </c>
      <c r="G28" s="41" t="s">
        <v>788</v>
      </c>
      <c r="H28" s="68" t="str">
        <f>INDEX('IRIS indicators traductions'!$B$3:$I$49,MATCH(M28,'IRIS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28" s="282"/>
      <c r="J28" s="264" t="s">
        <v>918</v>
      </c>
      <c r="K28" s="283"/>
      <c r="L28" s="171" t="str">
        <f>INDEX('IRIS indicators traductions'!$B$3:$I$49,MATCH(M28,'IRIS indicators traductions'!$B$5:$B$49,0)+2,MATCH(Welcome!$S$6,'IRIS indicators traductions'!$C$4:$E$4,0)+1)</f>
        <v xml:space="preserve">Number of client individuals, provided new access </v>
      </c>
      <c r="M28" s="9" t="s">
        <v>49</v>
      </c>
    </row>
    <row r="29" spans="2:15" ht="16.5" customHeight="1" thickBot="1">
      <c r="E29" s="790"/>
      <c r="F29" s="42"/>
      <c r="G29" s="43"/>
      <c r="H29" s="43"/>
      <c r="I29" s="43"/>
      <c r="J29" s="43"/>
      <c r="K29" s="43"/>
      <c r="L29" s="43"/>
      <c r="M29" s="44"/>
    </row>
    <row r="30" spans="2:15" ht="30" customHeight="1">
      <c r="E30" s="790"/>
      <c r="F30" s="840" t="str">
        <f>'  5 '!F37:M37</f>
        <v>Indicators related to affordability</v>
      </c>
      <c r="G30" s="804"/>
      <c r="H30" s="805" t="s">
        <v>26</v>
      </c>
      <c r="I30" s="805"/>
      <c r="J30" s="805"/>
      <c r="K30" s="805"/>
      <c r="L30" s="805"/>
      <c r="M30" s="807"/>
    </row>
    <row r="31" spans="2:15" ht="30" customHeight="1">
      <c r="E31" s="790"/>
      <c r="F31" s="20" t="str">
        <f t="shared" ref="F31:M31" si="2">F27</f>
        <v>Indicator parameter</v>
      </c>
      <c r="G31" s="231" t="str">
        <f t="shared" si="2"/>
        <v>Indicator code</v>
      </c>
      <c r="H31" s="276" t="str">
        <f t="shared" si="2"/>
        <v>Title of the indicator</v>
      </c>
      <c r="I31" s="490" t="str">
        <f t="shared" si="2"/>
        <v>Output</v>
      </c>
      <c r="J31" s="21" t="str">
        <f t="shared" si="2"/>
        <v>Unit</v>
      </c>
      <c r="K31" s="22" t="str">
        <f t="shared" si="2"/>
        <v>Comments</v>
      </c>
      <c r="L31" s="277" t="str">
        <f t="shared" si="2"/>
        <v>IRIS reference</v>
      </c>
      <c r="M31" s="22" t="str">
        <f t="shared" si="2"/>
        <v>IRIS code</v>
      </c>
    </row>
    <row r="32" spans="2:15" ht="54.6" thickBot="1">
      <c r="B32" s="533" t="s">
        <v>262</v>
      </c>
      <c r="C32" s="57" t="s">
        <v>1377</v>
      </c>
      <c r="E32" s="791"/>
      <c r="F32" s="88"/>
      <c r="G32" s="250" t="s">
        <v>789</v>
      </c>
      <c r="H32" s="574" t="str">
        <f>INDEX($B32:$D32,1,MATCH(Welcome!$S$6,$B$2:$D$2,0))</f>
        <v>Number of people that have access to water/ sanitation/ hygiene products and services at adapted price (free, cost reduction, adapted to purchasing power, subsidized, etc. depending on business model of the Social Business)</v>
      </c>
      <c r="I32" s="282"/>
      <c r="J32" s="264" t="s">
        <v>918</v>
      </c>
      <c r="K32" s="283"/>
      <c r="L32" s="46" t="s">
        <v>37</v>
      </c>
      <c r="M32" s="47" t="s">
        <v>37</v>
      </c>
    </row>
    <row r="33" spans="2:13" ht="18" customHeight="1" thickBot="1">
      <c r="E33" s="27"/>
    </row>
    <row r="34" spans="2:13" ht="33" customHeight="1">
      <c r="E34" s="796" t="str">
        <f>'SDG frame'!A26</f>
        <v>D - Satisfaction</v>
      </c>
      <c r="F34" s="800" t="str">
        <f>'SDG frame'!A36</f>
        <v>Indicators</v>
      </c>
      <c r="G34" s="800"/>
      <c r="H34" s="801"/>
      <c r="I34" s="802"/>
      <c r="J34" s="802"/>
      <c r="K34" s="802"/>
      <c r="L34" s="801"/>
      <c r="M34" s="803"/>
    </row>
    <row r="35" spans="2:13" ht="33" customHeight="1">
      <c r="E35" s="797"/>
      <c r="F35" s="613" t="str">
        <f>F27</f>
        <v>Indicator parameter</v>
      </c>
      <c r="G35" s="613" t="str">
        <f t="shared" ref="G35:M35" si="3">G27</f>
        <v>Indicator code</v>
      </c>
      <c r="H35" s="613" t="str">
        <f t="shared" si="3"/>
        <v>Title of the indicator</v>
      </c>
      <c r="I35" s="613" t="str">
        <f t="shared" si="3"/>
        <v>Output</v>
      </c>
      <c r="J35" s="613" t="str">
        <f t="shared" si="3"/>
        <v>Unit</v>
      </c>
      <c r="K35" s="613" t="str">
        <f t="shared" si="3"/>
        <v>Comments</v>
      </c>
      <c r="L35" s="613" t="str">
        <f t="shared" si="3"/>
        <v>IRIS reference</v>
      </c>
      <c r="M35" s="613" t="str">
        <f t="shared" si="3"/>
        <v>IRIS code</v>
      </c>
    </row>
    <row r="36" spans="2:13" ht="30" customHeight="1">
      <c r="B36" s="58" t="s">
        <v>1781</v>
      </c>
      <c r="C36" s="632" t="s">
        <v>1778</v>
      </c>
      <c r="E36" s="798" t="str">
        <f>'SDG frame'!A27</f>
        <v>Indicators to measure beneficiary's satisfaction (see Definitions tab)</v>
      </c>
      <c r="F36" s="11"/>
      <c r="G36" s="8" t="s">
        <v>1802</v>
      </c>
      <c r="H36" s="632" t="str">
        <f>INDEX($B36:$D36,1,MATCH(Welcome!$S$6,$B$2:$D$2,0))</f>
        <v>Price-performance ratio</v>
      </c>
      <c r="I36" s="290"/>
      <c r="J36" s="263"/>
      <c r="K36" s="291"/>
      <c r="L36" s="37" t="s">
        <v>37</v>
      </c>
      <c r="M36" s="38"/>
    </row>
    <row r="37" spans="2:13" ht="30" customHeight="1">
      <c r="B37" s="58" t="s">
        <v>1779</v>
      </c>
      <c r="C37" s="634" t="s">
        <v>1779</v>
      </c>
      <c r="E37" s="798"/>
      <c r="F37" s="11"/>
      <c r="G37" s="8" t="s">
        <v>1803</v>
      </c>
      <c r="H37" s="634" t="str">
        <f>INDEX($B37:$D37,1,MATCH(Welcome!$S$6,$B$2:$D$2,0))</f>
        <v>Net Promoter Score</v>
      </c>
      <c r="I37" s="302"/>
      <c r="J37" s="303"/>
      <c r="K37" s="304"/>
      <c r="L37" s="33" t="s">
        <v>37</v>
      </c>
      <c r="M37" s="152"/>
    </row>
    <row r="38" spans="2:13" ht="30" customHeight="1" thickBot="1">
      <c r="B38" s="58" t="s">
        <v>1782</v>
      </c>
      <c r="C38" s="634" t="s">
        <v>1780</v>
      </c>
      <c r="E38" s="798"/>
      <c r="F38" s="11"/>
      <c r="G38" s="8" t="s">
        <v>1804</v>
      </c>
      <c r="H38" s="634" t="str">
        <f>INDEX($B38:$D38,1,MATCH(Welcome!$S$6,$B$2:$D$2,0))</f>
        <v>Effort Rate</v>
      </c>
      <c r="I38" s="305"/>
      <c r="J38" s="306"/>
      <c r="K38" s="307"/>
      <c r="L38" s="37" t="s">
        <v>37</v>
      </c>
      <c r="M38" s="38"/>
    </row>
    <row r="39" spans="2:13" ht="18.600000000000001" customHeight="1" thickBot="1">
      <c r="E39" s="799"/>
      <c r="F39" s="52"/>
      <c r="G39" s="14"/>
      <c r="H39" s="644"/>
      <c r="I39" s="644"/>
      <c r="J39" s="487"/>
      <c r="K39" s="644"/>
      <c r="L39" s="46"/>
      <c r="M39" s="47"/>
    </row>
    <row r="40" spans="2:13" ht="21" customHeight="1" thickBot="1">
      <c r="E40" s="27"/>
    </row>
    <row r="41" spans="2:13" ht="30" customHeight="1" thickBot="1">
      <c r="E41" s="794" t="str">
        <f>'SDG frame'!A28</f>
        <v>E - Outcome</v>
      </c>
      <c r="F41" s="838" t="str">
        <f>'  5 '!F51:M51</f>
        <v>Indicators on observed changes</v>
      </c>
      <c r="G41" s="813"/>
      <c r="H41" s="814" t="s">
        <v>26</v>
      </c>
      <c r="I41" s="815"/>
      <c r="J41" s="815"/>
      <c r="K41" s="815"/>
      <c r="L41" s="814"/>
      <c r="M41" s="816"/>
    </row>
    <row r="42" spans="2:13" ht="30" customHeight="1">
      <c r="B42" s="68" t="s">
        <v>1967</v>
      </c>
      <c r="C42" s="102" t="s">
        <v>1968</v>
      </c>
      <c r="E42" s="795"/>
      <c r="F42" s="23" t="str">
        <f t="shared" ref="F42:L42" si="4">F31</f>
        <v>Indicator parameter</v>
      </c>
      <c r="G42" s="233" t="str">
        <f t="shared" si="4"/>
        <v>Indicator code</v>
      </c>
      <c r="H42" s="287" t="str">
        <f t="shared" si="4"/>
        <v>Title of the indicator</v>
      </c>
      <c r="I42" s="206" t="str">
        <f t="shared" si="4"/>
        <v>Output</v>
      </c>
      <c r="J42" s="207" t="str">
        <f t="shared" si="4"/>
        <v>Unit</v>
      </c>
      <c r="K42" s="208" t="str">
        <f t="shared" si="4"/>
        <v>Comments</v>
      </c>
      <c r="L42" s="288" t="str">
        <f t="shared" si="4"/>
        <v>IRIS reference</v>
      </c>
      <c r="M42" s="24" t="s">
        <v>25</v>
      </c>
    </row>
    <row r="43" spans="2:13" ht="52.05" customHeight="1" thickBot="1">
      <c r="B43" s="234" t="s">
        <v>263</v>
      </c>
      <c r="C43" s="102" t="s">
        <v>1378</v>
      </c>
      <c r="E43" s="792" t="str">
        <f>'SDG frame'!A29</f>
        <v>Indicator of change (on the short run) or perception of change by the beneficiaries</v>
      </c>
      <c r="F43" s="17"/>
      <c r="G43" s="41" t="s">
        <v>790</v>
      </c>
      <c r="H43" s="551" t="str">
        <f>INDEX($B42:$D42,1,MATCH(Welcome!$S$6,$B$2:$D$2,0))</f>
        <v>Increased consumption of quality water at client level (measured from tracking of production above)</v>
      </c>
      <c r="I43" s="292"/>
      <c r="J43" s="264" t="s">
        <v>920</v>
      </c>
      <c r="K43" s="293"/>
      <c r="L43" s="37" t="s">
        <v>37</v>
      </c>
      <c r="M43" s="38" t="s">
        <v>37</v>
      </c>
    </row>
    <row r="44" spans="2:13" ht="35.25" customHeight="1" thickBot="1">
      <c r="B44" s="13" t="s">
        <v>264</v>
      </c>
      <c r="C44" s="57" t="s">
        <v>1379</v>
      </c>
      <c r="E44" s="792"/>
      <c r="F44" s="58"/>
      <c r="G44" s="37"/>
      <c r="H44" s="133"/>
      <c r="I44" s="106"/>
      <c r="J44" s="41"/>
      <c r="K44" s="106"/>
      <c r="L44" s="37"/>
      <c r="M44" s="38"/>
    </row>
    <row r="45" spans="2:13" ht="20.25" customHeight="1" thickBot="1">
      <c r="E45" s="792"/>
      <c r="F45" s="838" t="str">
        <f>'  5 '!F55:M55</f>
        <v>Indicators of perception of changes</v>
      </c>
      <c r="G45" s="813"/>
      <c r="H45" s="814" t="s">
        <v>26</v>
      </c>
      <c r="I45" s="815"/>
      <c r="J45" s="815"/>
      <c r="K45" s="815"/>
      <c r="L45" s="814"/>
      <c r="M45" s="816"/>
    </row>
    <row r="46" spans="2:13" ht="30" customHeight="1">
      <c r="E46" s="792"/>
      <c r="F46" s="23" t="str">
        <f t="shared" ref="F46:M46" si="5">F42</f>
        <v>Indicator parameter</v>
      </c>
      <c r="G46" s="233" t="str">
        <f t="shared" si="5"/>
        <v>Indicator code</v>
      </c>
      <c r="H46" s="287" t="str">
        <f t="shared" si="5"/>
        <v>Title of the indicator</v>
      </c>
      <c r="I46" s="206" t="str">
        <f t="shared" si="5"/>
        <v>Output</v>
      </c>
      <c r="J46" s="207" t="str">
        <f t="shared" si="5"/>
        <v>Unit</v>
      </c>
      <c r="K46" s="208" t="str">
        <f t="shared" si="5"/>
        <v>Comments</v>
      </c>
      <c r="L46" s="288" t="str">
        <f t="shared" si="5"/>
        <v>IRIS reference</v>
      </c>
      <c r="M46" s="24" t="str">
        <f t="shared" si="5"/>
        <v>Code IRIS</v>
      </c>
    </row>
    <row r="47" spans="2:13" ht="30" customHeight="1">
      <c r="E47" s="792"/>
      <c r="F47" s="51"/>
      <c r="G47" s="41" t="s">
        <v>791</v>
      </c>
      <c r="H47" s="551" t="str">
        <f>INDEX($B43:$D43,1,MATCH(Welcome!$S$6,$B$2:$D$2,0))</f>
        <v>% of beneficiaries who report improved access to drinkable water (including reducing time of collection)</v>
      </c>
      <c r="I47" s="290"/>
      <c r="J47" s="263" t="s">
        <v>920</v>
      </c>
      <c r="K47" s="291"/>
      <c r="L47" s="84" t="s">
        <v>37</v>
      </c>
      <c r="M47" s="85" t="s">
        <v>37</v>
      </c>
    </row>
    <row r="48" spans="2:13" ht="37.5" customHeight="1" thickBot="1">
      <c r="B48" s="117" t="s">
        <v>266</v>
      </c>
      <c r="C48" s="57" t="s">
        <v>1380</v>
      </c>
      <c r="E48" s="793"/>
      <c r="F48" s="52"/>
      <c r="G48" s="41" t="s">
        <v>792</v>
      </c>
      <c r="H48" s="563" t="str">
        <f>INDEX($B44:$D44,1,MATCH(Welcome!$S$6,$B$2:$D$2,0))</f>
        <v>% of beneficiaries who declare increased use of sanitation/hygiene products</v>
      </c>
      <c r="I48" s="292"/>
      <c r="J48" s="264" t="s">
        <v>920</v>
      </c>
      <c r="K48" s="293"/>
      <c r="L48" s="46" t="s">
        <v>37</v>
      </c>
      <c r="M48" s="47" t="s">
        <v>37</v>
      </c>
    </row>
    <row r="49" spans="2:13" ht="37.5" customHeight="1" thickBot="1">
      <c r="B49" s="124" t="s">
        <v>268</v>
      </c>
      <c r="C49" s="57" t="s">
        <v>1381</v>
      </c>
      <c r="E49" s="96"/>
      <c r="F49" s="95"/>
      <c r="G49" s="95"/>
      <c r="H49" s="95"/>
      <c r="I49" s="95"/>
      <c r="J49" s="269"/>
      <c r="K49" s="95"/>
      <c r="L49" s="95"/>
      <c r="M49" s="95"/>
    </row>
    <row r="50" spans="2:13" ht="37.5" customHeight="1" thickBot="1">
      <c r="B50" s="117" t="s">
        <v>270</v>
      </c>
      <c r="C50" s="57" t="s">
        <v>1382</v>
      </c>
      <c r="E50" s="768" t="str">
        <f>'SDG frame'!A30</f>
        <v>F - Impact</v>
      </c>
      <c r="F50" s="808" t="str">
        <f>'  5 '!F60:M60</f>
        <v>UN IAEG-SDGs indicators</v>
      </c>
      <c r="G50" s="809"/>
      <c r="H50" s="810" t="s">
        <v>26</v>
      </c>
      <c r="I50" s="811"/>
      <c r="J50" s="811"/>
      <c r="K50" s="811"/>
      <c r="L50" s="810"/>
      <c r="M50" s="812"/>
    </row>
    <row r="51" spans="2:13" ht="37.5" customHeight="1">
      <c r="B51" s="124" t="s">
        <v>274</v>
      </c>
      <c r="C51" s="57" t="s">
        <v>1383</v>
      </c>
      <c r="E51" s="769"/>
      <c r="F51" s="118" t="s">
        <v>65</v>
      </c>
      <c r="G51" s="236" t="str">
        <f t="shared" ref="G51:M51" si="6">G46</f>
        <v>Indicator code</v>
      </c>
      <c r="H51" s="294" t="str">
        <f t="shared" si="6"/>
        <v>Title of the indicator</v>
      </c>
      <c r="I51" s="199" t="str">
        <f t="shared" si="6"/>
        <v>Output</v>
      </c>
      <c r="J51" s="200" t="str">
        <f t="shared" si="6"/>
        <v>Unit</v>
      </c>
      <c r="K51" s="201" t="str">
        <f t="shared" si="6"/>
        <v>Comments</v>
      </c>
      <c r="L51" s="308" t="str">
        <f t="shared" si="6"/>
        <v>IRIS reference</v>
      </c>
      <c r="M51" s="119" t="str">
        <f t="shared" si="6"/>
        <v>Code IRIS</v>
      </c>
    </row>
    <row r="52" spans="2:13" ht="26.25" customHeight="1">
      <c r="E52" s="770" t="str">
        <f>'SDG frame'!A31</f>
        <v>The organizations can track the changes at the national level, measured on the SDG framework, to see whether their actions are in line with changes observed at the national level, and how they may have played a role</v>
      </c>
      <c r="F52" s="110" t="s">
        <v>265</v>
      </c>
      <c r="G52" s="41" t="s">
        <v>793</v>
      </c>
      <c r="H52" s="551" t="str">
        <f>INDEX($B48:$D48,1,MATCH(Welcome!$S$6,$B$2:$D$2,0))</f>
        <v>Proportion of population using safely managed drinking water services</v>
      </c>
      <c r="I52" s="342"/>
      <c r="J52" s="343" t="s">
        <v>920</v>
      </c>
      <c r="K52" s="344"/>
      <c r="L52" s="8" t="s">
        <v>37</v>
      </c>
      <c r="M52" s="9" t="s">
        <v>37</v>
      </c>
    </row>
    <row r="53" spans="2:13" ht="37.5" customHeight="1">
      <c r="E53" s="770"/>
      <c r="F53" s="110" t="s">
        <v>267</v>
      </c>
      <c r="G53" s="41" t="s">
        <v>794</v>
      </c>
      <c r="H53" s="124" t="str">
        <f>INDEX($B49:$D49,1,MATCH(Welcome!$S$6,$B$2:$D$2,0))</f>
        <v xml:space="preserve">Proportion of population using safely managed sanitation services, including a hand-washing facility with soap and water </v>
      </c>
      <c r="I53" s="342"/>
      <c r="J53" s="343" t="s">
        <v>920</v>
      </c>
      <c r="K53" s="344"/>
      <c r="L53" s="8" t="s">
        <v>37</v>
      </c>
      <c r="M53" s="9" t="s">
        <v>37</v>
      </c>
    </row>
    <row r="54" spans="2:13" ht="24.75" customHeight="1">
      <c r="E54" s="770"/>
      <c r="F54" s="110" t="s">
        <v>269</v>
      </c>
      <c r="G54" s="41" t="s">
        <v>795</v>
      </c>
      <c r="H54" s="117" t="str">
        <f>INDEX($B50:$D50,1,MATCH(Welcome!$S$6,$B$2:$D$2,0))</f>
        <v xml:space="preserve">Proportion of wastewater safely treated </v>
      </c>
      <c r="I54" s="342"/>
      <c r="J54" s="343" t="s">
        <v>920</v>
      </c>
      <c r="K54" s="344"/>
      <c r="L54" s="8" t="s">
        <v>37</v>
      </c>
      <c r="M54" s="9" t="s">
        <v>37</v>
      </c>
    </row>
    <row r="55" spans="2:13" ht="55.5" customHeight="1" thickBot="1">
      <c r="B55" s="124" t="s">
        <v>74</v>
      </c>
      <c r="C55" s="57" t="s">
        <v>1225</v>
      </c>
      <c r="D55" s="568"/>
      <c r="E55" s="770"/>
      <c r="F55" s="110" t="s">
        <v>273</v>
      </c>
      <c r="G55" s="41" t="s">
        <v>796</v>
      </c>
      <c r="H55" s="124" t="str">
        <f>INDEX($B51:$D51,1,MATCH(Welcome!$S$6,$B$2:$D$2,0))</f>
        <v>Level of water stress: freshwater withdrawal as a proportion of available freshwater resources</v>
      </c>
      <c r="I55" s="325"/>
      <c r="J55" s="306" t="s">
        <v>920</v>
      </c>
      <c r="K55" s="326"/>
      <c r="L55" s="8" t="s">
        <v>37</v>
      </c>
      <c r="M55" s="9" t="s">
        <v>37</v>
      </c>
    </row>
    <row r="56" spans="2:13" ht="18.75" customHeight="1" thickBot="1">
      <c r="E56" s="771"/>
      <c r="F56" s="125"/>
      <c r="G56" s="125"/>
      <c r="H56" s="126"/>
      <c r="I56" s="126"/>
      <c r="J56" s="257"/>
      <c r="K56" s="126"/>
      <c r="L56" s="14"/>
      <c r="M56" s="15"/>
    </row>
    <row r="57" spans="2:13" ht="24.75" customHeight="1" thickBot="1"/>
    <row r="58" spans="2:13" ht="24.75" customHeight="1">
      <c r="E58" s="876" t="str">
        <f>'SDG frame'!A32</f>
        <v>Annexes</v>
      </c>
      <c r="F58" s="784" t="str">
        <f>'SDG frame'!A33</f>
        <v>Remarks</v>
      </c>
      <c r="G58" s="784"/>
      <c r="H58" s="784"/>
      <c r="I58" s="56" t="str">
        <f>'SDG frame'!A34</f>
        <v>Complementary sources</v>
      </c>
      <c r="J58" s="786" t="str">
        <f>'SDG frame'!A35</f>
        <v>Feedback</v>
      </c>
      <c r="K58" s="787"/>
    </row>
    <row r="59" spans="2:13" ht="24.75" customHeight="1">
      <c r="E59" s="877"/>
      <c r="F59" s="915" t="str">
        <f>INDEX($B55:$D55,1,MATCH(Welcome!$S$6,$B$2:$D$2,0))</f>
        <v>*definition: below international poverty line, OR national poverty line, OR living in poverty according to national definitions</v>
      </c>
      <c r="G59" s="916"/>
      <c r="H59" s="917"/>
      <c r="I59" s="123"/>
      <c r="J59" s="909" t="s">
        <v>271</v>
      </c>
      <c r="K59" s="910"/>
    </row>
    <row r="60" spans="2:13" ht="24.75" customHeight="1" thickBot="1">
      <c r="E60" s="878"/>
      <c r="F60" s="135"/>
      <c r="G60" s="135"/>
      <c r="H60" s="133"/>
      <c r="I60" s="136"/>
      <c r="J60" s="929" t="s">
        <v>272</v>
      </c>
      <c r="K60" s="930"/>
    </row>
    <row r="61" spans="2:13" ht="24.75" customHeight="1"/>
    <row r="62" spans="2:13" ht="24.75" customHeight="1"/>
    <row r="63" spans="2:13" ht="24.75" customHeight="1"/>
    <row r="64" spans="2:13" ht="24.75" customHeight="1"/>
    <row r="65" ht="24.75" customHeight="1"/>
  </sheetData>
  <sheetProtection selectLockedCells="1" selectUnlockedCells="1"/>
  <mergeCells count="37">
    <mergeCell ref="E2:J2"/>
    <mergeCell ref="E3:J3"/>
    <mergeCell ref="E12:E17"/>
    <mergeCell ref="E19:E20"/>
    <mergeCell ref="E21:E24"/>
    <mergeCell ref="E26:E27"/>
    <mergeCell ref="F19:M19"/>
    <mergeCell ref="J60:K60"/>
    <mergeCell ref="E58:E60"/>
    <mergeCell ref="E5:E8"/>
    <mergeCell ref="F41:M41"/>
    <mergeCell ref="F45:M45"/>
    <mergeCell ref="F50:M50"/>
    <mergeCell ref="F58:H58"/>
    <mergeCell ref="F59:H59"/>
    <mergeCell ref="E50:E51"/>
    <mergeCell ref="F26:M26"/>
    <mergeCell ref="F30:M30"/>
    <mergeCell ref="J58:K58"/>
    <mergeCell ref="J59:K59"/>
    <mergeCell ref="E43:E48"/>
    <mergeCell ref="E52:E56"/>
    <mergeCell ref="E28:E32"/>
    <mergeCell ref="E41:E42"/>
    <mergeCell ref="E34:E35"/>
    <mergeCell ref="F34:M34"/>
    <mergeCell ref="E36:E39"/>
    <mergeCell ref="B23:B24"/>
    <mergeCell ref="F10:M10"/>
    <mergeCell ref="N10:N11"/>
    <mergeCell ref="O10:O11"/>
    <mergeCell ref="F5:M5"/>
    <mergeCell ref="F6:M6"/>
    <mergeCell ref="F7:M7"/>
    <mergeCell ref="F8:M8"/>
    <mergeCell ref="E10:E11"/>
    <mergeCell ref="N19:N20"/>
  </mergeCells>
  <hyperlinks>
    <hyperlink ref="X26" r:id="rId1" display="Insee.fr : Les Comptes de la Nation : Dépenses des administrations publiques ventilées par fonction en 2016" xr:uid="{00000000-0004-0000-0E00-000000000000}"/>
    <hyperlink ref="X25" r:id="rId2" display=" Insee.fr :  Pauvreté en conditions de vie de 2004 à 2014 " xr:uid="{00000000-0004-0000-0E00-000001000000}"/>
    <hyperlink ref="X12" r:id="rId3" location="consulter-sommaire" display="Insee.fr : Revenu, niveau de vie et pauvreté en 2014" xr:uid="{00000000-0004-0000-0E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B1:Y75"/>
  <sheetViews>
    <sheetView showGridLines="0" topLeftCell="A31" zoomScale="50" zoomScaleNormal="50" workbookViewId="0">
      <selection activeCell="E39" sqref="E39:E42"/>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0.796875" style="27" customWidth="1"/>
    <col min="8" max="8" width="100.296875" style="27" bestFit="1" customWidth="1"/>
    <col min="9" max="9" width="34"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trad'!B9:C9,1,MATCH(Welcome!$S$6,$B$2:$D$2,0))</f>
        <v>Goal 7: Affordable and Clean Energy</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trad'!E9:F9,1,MATCH(Welcome!$S$6,$B$2:$D$2,0))</f>
        <v>Ensure access to affordable, reliable, sustainable and modern energy for all</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33.75" customHeight="1">
      <c r="D5" s="29"/>
      <c r="E5" s="944" t="str">
        <f>'SDG frame'!A14</f>
        <v>Targets considered key of Social Enterprises</v>
      </c>
      <c r="F5" s="351" t="str">
        <f>'Traductions complementaires'!A49</f>
        <v>7.1 By 2030, ensure universal access to affordable, reliable and modern energy services</v>
      </c>
      <c r="G5" s="352"/>
      <c r="H5" s="345"/>
      <c r="I5" s="345"/>
      <c r="J5" s="346"/>
      <c r="K5" s="345"/>
      <c r="L5" s="345"/>
      <c r="M5" s="347"/>
      <c r="N5" s="30"/>
    </row>
    <row r="6" spans="2:25" s="31" customFormat="1" ht="33.75" customHeight="1">
      <c r="D6" s="29"/>
      <c r="E6" s="945"/>
      <c r="F6" s="353" t="str">
        <f>'Traductions complementaires'!A50</f>
        <v>7.2 By 2030, increase substantially the share of renewable energy in the global energy mix</v>
      </c>
      <c r="G6" s="354"/>
      <c r="H6" s="348"/>
      <c r="I6" s="348"/>
      <c r="J6" s="349"/>
      <c r="K6" s="348"/>
      <c r="L6" s="348"/>
      <c r="M6" s="350"/>
      <c r="N6" s="30"/>
    </row>
    <row r="7" spans="2:25" s="31" customFormat="1" ht="33.75" customHeight="1" thickBot="1">
      <c r="D7" s="29"/>
      <c r="E7" s="946"/>
      <c r="F7" s="478" t="str">
        <f>'Traductions complementaires'!A51</f>
        <v>7.3 By 2030, double the global rate of improvement in energy efficiency (CERISE: access to energy-efficient products in SDG 12)</v>
      </c>
      <c r="G7" s="479"/>
      <c r="H7" s="355"/>
      <c r="I7" s="355"/>
      <c r="J7" s="356"/>
      <c r="K7" s="355"/>
      <c r="L7" s="355"/>
      <c r="M7" s="357"/>
      <c r="N7" s="30"/>
    </row>
    <row r="8" spans="2:25" ht="15.75" customHeight="1" thickBot="1">
      <c r="D8" s="29"/>
      <c r="E8" s="27"/>
    </row>
    <row r="9" spans="2:25" ht="30" customHeight="1" thickBot="1">
      <c r="E9" s="749" t="str">
        <f>'SDG frame'!A20</f>
        <v>A - Global outreach (people)</v>
      </c>
      <c r="F9" s="755" t="str">
        <f>'  6 '!F10:M10</f>
        <v>Indicators</v>
      </c>
      <c r="G9" s="756"/>
      <c r="H9" s="757"/>
      <c r="I9" s="758"/>
      <c r="J9" s="758"/>
      <c r="K9" s="758"/>
      <c r="L9" s="757"/>
      <c r="M9" s="759"/>
      <c r="N9" s="745" t="str">
        <f>'SDG frame'!A10</f>
        <v>Specify depending on the SDG:</v>
      </c>
      <c r="O9" s="892" t="str">
        <f>'SDG frame'!A11</f>
        <v>Additional segmentation for target public relevant for SDG's targets</v>
      </c>
    </row>
    <row r="10" spans="2:25" ht="30" customHeight="1">
      <c r="E10" s="750"/>
      <c r="F10" s="4" t="str">
        <f>'SDG frame'!A2</f>
        <v>Indicator parameter</v>
      </c>
      <c r="G10" s="145" t="str">
        <f>'SDG frame'!A3</f>
        <v>Indicator code</v>
      </c>
      <c r="H10" s="261" t="str">
        <f>'SDG frame'!A4</f>
        <v>Title of the indicator</v>
      </c>
      <c r="I10" s="209" t="str">
        <f>'SDG frame'!A5</f>
        <v>Output</v>
      </c>
      <c r="J10" s="210" t="str">
        <f>'SDG frame'!A6</f>
        <v>Unit</v>
      </c>
      <c r="K10" s="211" t="str">
        <f>'SDG frame'!A7</f>
        <v>Comments</v>
      </c>
      <c r="L10" s="262" t="str">
        <f>'SDG frame'!A8</f>
        <v>IRIS reference</v>
      </c>
      <c r="M10" s="6" t="str">
        <f>'SDG frame'!A9</f>
        <v>IRIS code</v>
      </c>
      <c r="N10" s="746"/>
      <c r="O10" s="893"/>
    </row>
    <row r="11" spans="2:25" ht="44.25" customHeight="1">
      <c r="B11" s="17" t="s">
        <v>277</v>
      </c>
      <c r="C11" s="473" t="s">
        <v>1411</v>
      </c>
      <c r="E11" s="751" t="str">
        <f>'SDG frame'!A21</f>
        <v>Scale in total number of beneficiaries reached/ covered</v>
      </c>
      <c r="F11" s="17" t="str">
        <f>INDEX($B11:$D11,1,MATCH(Welcome!$S$6,$B$2:$D$2,0))</f>
        <v>Affordable, reliable and modern energy services**</v>
      </c>
      <c r="G11" s="41" t="s">
        <v>797</v>
      </c>
      <c r="H11" s="68" t="str">
        <f>INDEX('IRIS indicators traductions'!$B$3:$I$49,MATCH(M11,'IRIS indicators traductions'!$B$5:$B$49,0)+2,MATCH(Welcome!$S$6,'IRIS indicators traductions'!$G$4:$I$4,0)+5)</f>
        <v>Number of unique individuals who were clients of the organization during the reporting period.</v>
      </c>
      <c r="I11" s="339"/>
      <c r="J11" s="338" t="s">
        <v>918</v>
      </c>
      <c r="K11" s="340"/>
      <c r="L11" s="110" t="str">
        <f>INDEX('IRIS indicators traductions'!$B$3:$I$49,MATCH(M11,'IRIS indicators traductions'!$B$5:$B$49,0)+2,MATCH(Welcome!$S$6,'IRIS indicators traductions'!$C$4:$E$4,0)+1)</f>
        <v xml:space="preserve">Client Individuals: Total </v>
      </c>
      <c r="M11" s="110" t="s">
        <v>33</v>
      </c>
      <c r="N11" s="62" t="s">
        <v>37</v>
      </c>
      <c r="O11" s="74" t="str">
        <f>'Codes indicateurs'!A12</f>
        <v xml:space="preserve">a - Number of rural individuals </v>
      </c>
    </row>
    <row r="12" spans="2:25" ht="29.55" customHeight="1" thickBot="1">
      <c r="E12" s="751"/>
      <c r="F12" s="417" t="str">
        <f>'  6 '!F13</f>
        <v>Additional indicators considering the segmentation</v>
      </c>
      <c r="G12" s="418" t="s">
        <v>953</v>
      </c>
      <c r="H12" s="419" t="str">
        <f>'  6 '!H13</f>
        <v>Number of unique rural individuals who were clients…</v>
      </c>
      <c r="I12" s="420"/>
      <c r="J12" s="421"/>
      <c r="K12" s="422"/>
      <c r="L12" s="418"/>
      <c r="M12" s="423"/>
      <c r="N12" s="116"/>
      <c r="O12" s="74" t="str">
        <f>'Codes indicateurs'!A13</f>
        <v xml:space="preserve">b - Number of urban individuals </v>
      </c>
    </row>
    <row r="13" spans="2:25" ht="18">
      <c r="E13" s="751"/>
      <c r="F13" s="32"/>
      <c r="G13" s="33"/>
      <c r="H13" s="424" t="str">
        <f>'  6 '!H14</f>
        <v>Add relevant indicators depending on the organisation context</v>
      </c>
      <c r="I13" s="437"/>
      <c r="J13" s="265"/>
      <c r="K13" s="437"/>
      <c r="L13" s="33"/>
      <c r="M13" s="34"/>
      <c r="N13" s="116"/>
      <c r="O13" s="74" t="str">
        <f>'Codes indicateurs'!A14</f>
        <v>c - Number of poor* individuals</v>
      </c>
    </row>
    <row r="14" spans="2:25" ht="36">
      <c r="E14" s="751"/>
      <c r="F14" s="128"/>
      <c r="G14" s="86"/>
      <c r="H14" s="60"/>
      <c r="I14" s="60"/>
      <c r="J14" s="41"/>
      <c r="K14" s="60"/>
      <c r="L14" s="8"/>
      <c r="M14" s="8"/>
      <c r="N14" s="10"/>
      <c r="O14" s="137" t="str">
        <f>'Codes indicateurs'!A29</f>
        <v>r - « Energy tier level » using a « simplified matrix » using the type of technology sold as a proxy</v>
      </c>
    </row>
    <row r="15" spans="2:25" ht="18">
      <c r="E15" s="751"/>
      <c r="F15" s="131"/>
      <c r="G15" s="146"/>
      <c r="H15" s="63"/>
      <c r="I15" s="63"/>
      <c r="J15" s="8"/>
      <c r="K15" s="63"/>
      <c r="L15" s="8"/>
      <c r="M15" s="8"/>
      <c r="N15" s="129"/>
      <c r="O15" s="74"/>
    </row>
    <row r="16" spans="2:25" ht="18.600000000000001" thickBot="1">
      <c r="E16" s="752"/>
      <c r="F16" s="111"/>
      <c r="G16" s="127"/>
      <c r="H16" s="122"/>
      <c r="I16" s="122"/>
      <c r="J16" s="125"/>
      <c r="K16" s="122"/>
      <c r="L16" s="14"/>
      <c r="M16" s="14"/>
      <c r="N16" s="130"/>
      <c r="O16" s="114"/>
    </row>
    <row r="17" spans="2:14" ht="19.05" customHeight="1" thickBot="1">
      <c r="E17" s="27"/>
    </row>
    <row r="18" spans="2:14" ht="30" customHeight="1" thickBot="1">
      <c r="E18" s="747" t="str">
        <f>'SDG frame'!A22</f>
        <v>B - Global outreach (product)</v>
      </c>
      <c r="F18" s="760" t="str">
        <f>F9</f>
        <v>Indicators</v>
      </c>
      <c r="G18" s="761"/>
      <c r="H18" s="762"/>
      <c r="I18" s="763"/>
      <c r="J18" s="763"/>
      <c r="K18" s="763"/>
      <c r="L18" s="762"/>
      <c r="M18" s="764"/>
      <c r="N18" s="753" t="str">
        <f>N9</f>
        <v>Specify depending on the SDG:</v>
      </c>
    </row>
    <row r="19" spans="2:14" ht="30" customHeight="1">
      <c r="B19" s="17" t="s">
        <v>100</v>
      </c>
      <c r="C19" s="17" t="s">
        <v>100</v>
      </c>
      <c r="E19" s="748"/>
      <c r="F19" s="18" t="str">
        <f>F10</f>
        <v>Indicator parameter</v>
      </c>
      <c r="G19" s="230" t="str">
        <f t="shared" ref="G19:M19" si="0">G10</f>
        <v>Indicator code</v>
      </c>
      <c r="H19" s="190" t="str">
        <f t="shared" si="0"/>
        <v>Title of the indicator</v>
      </c>
      <c r="I19" s="212" t="str">
        <f t="shared" si="0"/>
        <v>Output</v>
      </c>
      <c r="J19" s="213" t="str">
        <f t="shared" si="0"/>
        <v>Unit</v>
      </c>
      <c r="K19" s="214" t="str">
        <f t="shared" si="0"/>
        <v>Comments</v>
      </c>
      <c r="L19" s="272" t="str">
        <f t="shared" si="0"/>
        <v>IRIS reference</v>
      </c>
      <c r="M19" s="19" t="str">
        <f t="shared" si="0"/>
        <v>IRIS code</v>
      </c>
      <c r="N19" s="754"/>
    </row>
    <row r="20" spans="2:14" ht="64.2" customHeight="1" thickBot="1">
      <c r="B20" s="10" t="s">
        <v>278</v>
      </c>
      <c r="C20" s="27" t="s">
        <v>1384</v>
      </c>
      <c r="E20" s="743" t="str">
        <f>'SDG frame'!A23</f>
        <v xml:space="preserve">Scale in total number of products sold / distributed / offered </v>
      </c>
      <c r="F20" s="17" t="str">
        <f>INDEX($B19:$D19,1,MATCH(Welcome!$S$6,$B$2:$D$2,0))</f>
        <v>Production</v>
      </c>
      <c r="G20" s="41" t="s">
        <v>798</v>
      </c>
      <c r="H20" s="68" t="str">
        <f>INDEX('IRIS indicators traductions'!$B$3:$I$49,MATCH(M20,'IRIS indicators traductions'!$B$5:$B$49,0)+2,MATCH(Welcome!$S$6,'IRIS indicators traductions'!$G$4:$I$4,0)+5)</f>
        <v>Number of product/service sold by the organization during the reporting period</v>
      </c>
      <c r="I20" s="282"/>
      <c r="J20" s="264" t="s">
        <v>918</v>
      </c>
      <c r="K20" s="283"/>
      <c r="L20" s="110" t="str">
        <f>INDEX('IRIS indicators traductions'!$B$3:$I$49,MATCH(M20,'IRIS indicators traductions'!$B$5:$B$49,0)+2,MATCH(Welcome!$S$6,'IRIS indicators traductions'!$C$4:$E$4,0)+1)</f>
        <v xml:space="preserve">Units/Volume Sold: Total </v>
      </c>
      <c r="M20" s="8" t="s">
        <v>43</v>
      </c>
      <c r="N20" s="573" t="str">
        <f>INDEX($B20:$D20,1,MATCH(Welcome!$S$6,$B$2:$D$2,0))</f>
        <v>Solar lamps (classification with solar lanterns, pico solutions, solar home systems, etc**)</v>
      </c>
    </row>
    <row r="21" spans="2:14" ht="36">
      <c r="B21" s="10" t="s">
        <v>279</v>
      </c>
      <c r="C21" s="27" t="s">
        <v>1385</v>
      </c>
      <c r="E21" s="743"/>
      <c r="F21" s="131"/>
      <c r="G21" s="146"/>
      <c r="H21" s="68"/>
      <c r="I21" s="68"/>
      <c r="J21" s="41"/>
      <c r="K21" s="68"/>
      <c r="L21" s="8"/>
      <c r="M21" s="8"/>
      <c r="N21" s="62" t="str">
        <f>INDEX($B21:$D21,1,MATCH(Welcome!$S$6,$B$2:$D$2,0))</f>
        <v>Improved cook stoves (IWA tiers in terms of efficiency per fuel use**)</v>
      </c>
    </row>
    <row r="22" spans="2:14" ht="18">
      <c r="B22" s="10" t="s">
        <v>801</v>
      </c>
      <c r="C22" s="27" t="s">
        <v>1386</v>
      </c>
      <c r="E22" s="743"/>
      <c r="F22" s="131"/>
      <c r="G22" s="146"/>
      <c r="H22" s="68"/>
      <c r="I22" s="68"/>
      <c r="J22" s="41"/>
      <c r="K22" s="68"/>
      <c r="L22" s="8"/>
      <c r="M22" s="8"/>
      <c r="N22" s="62" t="str">
        <f>INDEX($B22:$D22,1,MATCH(Welcome!$S$6,$B$2:$D$2,0))</f>
        <v>Green mini grid connections</v>
      </c>
    </row>
    <row r="23" spans="2:14" ht="18.600000000000001" thickBot="1">
      <c r="B23" s="16" t="s">
        <v>280</v>
      </c>
      <c r="C23" s="27" t="s">
        <v>1387</v>
      </c>
      <c r="E23" s="743"/>
      <c r="F23" s="131"/>
      <c r="G23" s="146"/>
      <c r="H23" s="68"/>
      <c r="I23" s="68"/>
      <c r="J23" s="41"/>
      <c r="K23" s="68"/>
      <c r="L23" s="8"/>
      <c r="M23" s="8"/>
      <c r="N23" s="134" t="str">
        <f>INDEX($B23:$D23,1,MATCH(Welcome!$S$6,$B$2:$D$2,0))</f>
        <v>Other</v>
      </c>
    </row>
    <row r="24" spans="2:14" ht="25.5" customHeight="1" thickBot="1">
      <c r="E24" s="743"/>
      <c r="F24" s="760" t="str">
        <f>'SDG frame'!A41</f>
        <v>Indicators specific to renewable electricity</v>
      </c>
      <c r="G24" s="761"/>
      <c r="H24" s="762"/>
      <c r="I24" s="763"/>
      <c r="J24" s="763"/>
      <c r="K24" s="763"/>
      <c r="L24" s="762"/>
      <c r="M24" s="764"/>
      <c r="N24" s="753" t="str">
        <f>N18</f>
        <v>Specify depending on the SDG:</v>
      </c>
    </row>
    <row r="25" spans="2:14" ht="25.5" customHeight="1">
      <c r="E25" s="743"/>
      <c r="F25" s="18" t="str">
        <f t="shared" ref="F25:M25" si="1">F19</f>
        <v>Indicator parameter</v>
      </c>
      <c r="G25" s="230" t="str">
        <f t="shared" si="1"/>
        <v>Indicator code</v>
      </c>
      <c r="H25" s="190" t="str">
        <f t="shared" si="1"/>
        <v>Title of the indicator</v>
      </c>
      <c r="I25" s="212" t="str">
        <f t="shared" si="1"/>
        <v>Output</v>
      </c>
      <c r="J25" s="213" t="str">
        <f t="shared" si="1"/>
        <v>Unit</v>
      </c>
      <c r="K25" s="214" t="str">
        <f t="shared" si="1"/>
        <v>Comments</v>
      </c>
      <c r="L25" s="272" t="str">
        <f t="shared" si="1"/>
        <v>IRIS reference</v>
      </c>
      <c r="M25" s="19" t="str">
        <f t="shared" si="1"/>
        <v>IRIS code</v>
      </c>
      <c r="N25" s="754"/>
    </row>
    <row r="26" spans="2:14" ht="34.200000000000003" customHeight="1">
      <c r="B26" s="11" t="s">
        <v>315</v>
      </c>
      <c r="C26" s="11" t="s">
        <v>315</v>
      </c>
      <c r="E26" s="743"/>
      <c r="F26" s="17" t="str">
        <f>INDEX($B26:$D26,1,MATCH(Welcome!$S$6,$B$2:$D$2,0))</f>
        <v xml:space="preserve">Production </v>
      </c>
      <c r="G26" s="41" t="s">
        <v>799</v>
      </c>
      <c r="H26" s="551" t="str">
        <f>INDEX($B28:$D28,1,MATCH(Welcome!$S$6,$B$2:$D$2,0))</f>
        <v>Renewable electric capacity installed or sold (kWp)</v>
      </c>
      <c r="I26" s="290"/>
      <c r="J26" s="263" t="s">
        <v>921</v>
      </c>
      <c r="K26" s="291"/>
      <c r="L26" s="8" t="s">
        <v>37</v>
      </c>
      <c r="M26" s="9" t="s">
        <v>37</v>
      </c>
      <c r="N26" s="62" t="s">
        <v>37</v>
      </c>
    </row>
    <row r="27" spans="2:14" ht="43.2" customHeight="1" thickBot="1">
      <c r="B27" s="12" t="s">
        <v>282</v>
      </c>
      <c r="C27" s="27" t="s">
        <v>1388</v>
      </c>
      <c r="E27" s="744"/>
      <c r="F27" s="162" t="str">
        <f>INDEX($B27:$D27,1,MATCH(Welcome!$S$6,$B$2:$D$2,0))</f>
        <v>Sales</v>
      </c>
      <c r="G27" s="88" t="s">
        <v>800</v>
      </c>
      <c r="H27" s="94" t="str">
        <f>INDEX('IRIS indicators traductions'!$B$3:$I$49,MATCH(M27,'IRIS indicators traductions'!$B$5:$B$49,0)+2,MATCH(Welcome!$S$6,'IRIS indicators traductions'!$G$4:$I$4,0)+5)</f>
        <v xml:space="preserve">Amount of renewable energy generated and sold to oﬀ-taker(s) during the reporting period </v>
      </c>
      <c r="I27" s="292"/>
      <c r="J27" s="264" t="s">
        <v>922</v>
      </c>
      <c r="K27" s="293"/>
      <c r="L27" s="578" t="str">
        <f>INDEX('IRIS indicators traductions'!$B$3:$I$49,MATCH(M27,'IRIS indicators traductions'!$B$5:$B$49,0)+2,MATCH(Welcome!$S$6,'IRIS indicators traductions'!$C$4:$E$4,0)+1)</f>
        <v>Energy generated for Sale: Renewable</v>
      </c>
      <c r="M27" s="15" t="s">
        <v>285</v>
      </c>
      <c r="N27" s="134"/>
    </row>
    <row r="28" spans="2:14" ht="19.05" customHeight="1" thickBot="1">
      <c r="B28" s="68" t="s">
        <v>314</v>
      </c>
      <c r="C28" s="57" t="s">
        <v>1389</v>
      </c>
      <c r="E28" s="27"/>
    </row>
    <row r="29" spans="2:14" ht="30" customHeight="1" thickBot="1">
      <c r="E29" s="788" t="str">
        <f>'SDG frame'!A24</f>
        <v>C - Accessibility/ affordability</v>
      </c>
      <c r="F29" s="840" t="str">
        <f>'  6 '!F26:M26</f>
        <v>Indicators related to accessibility</v>
      </c>
      <c r="G29" s="804"/>
      <c r="H29" s="805"/>
      <c r="I29" s="806"/>
      <c r="J29" s="806"/>
      <c r="K29" s="806"/>
      <c r="L29" s="805"/>
      <c r="M29" s="807"/>
    </row>
    <row r="30" spans="2:14" ht="30" customHeight="1">
      <c r="E30" s="789"/>
      <c r="F30" s="20" t="str">
        <f t="shared" ref="F30:M30" si="2">F25</f>
        <v>Indicator parameter</v>
      </c>
      <c r="G30" s="231" t="str">
        <f t="shared" si="2"/>
        <v>Indicator code</v>
      </c>
      <c r="H30" s="276" t="str">
        <f t="shared" si="2"/>
        <v>Title of the indicator</v>
      </c>
      <c r="I30" s="203" t="str">
        <f t="shared" si="2"/>
        <v>Output</v>
      </c>
      <c r="J30" s="204" t="str">
        <f t="shared" si="2"/>
        <v>Unit</v>
      </c>
      <c r="K30" s="205" t="str">
        <f t="shared" si="2"/>
        <v>Comments</v>
      </c>
      <c r="L30" s="277" t="str">
        <f t="shared" si="2"/>
        <v>IRIS reference</v>
      </c>
      <c r="M30" s="22" t="str">
        <f t="shared" si="2"/>
        <v>IRIS code</v>
      </c>
    </row>
    <row r="31" spans="2:14" ht="67.5" customHeight="1" thickBot="1">
      <c r="B31" s="41" t="s">
        <v>286</v>
      </c>
      <c r="C31" s="473" t="s">
        <v>1390</v>
      </c>
      <c r="E31" s="790" t="str">
        <f>'SDG frame'!A25</f>
        <v>Indicators to track ease of access / efforts to reach the target population</v>
      </c>
      <c r="F31" s="41" t="str">
        <f>INDEX($B31:$D31,1,MATCH(Welcome!$S$6,$B$2:$D$2,0))</f>
        <v>Modern Energy</v>
      </c>
      <c r="G31" s="41" t="s">
        <v>802</v>
      </c>
      <c r="H31" s="68" t="str">
        <f>INDEX('IRIS indicators traductions'!$B$3:$I$49,MATCH(M31,'IRIS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31" s="282"/>
      <c r="J31" s="264" t="s">
        <v>918</v>
      </c>
      <c r="K31" s="283"/>
      <c r="L31" s="171" t="str">
        <f>INDEX('IRIS indicators traductions'!$B$3:$I$49,MATCH(M31,'IRIS indicators traductions'!$B$5:$B$49,0)+2,MATCH(Welcome!$S$6,'IRIS indicators traductions'!$C$4:$E$4,0)+1)</f>
        <v xml:space="preserve">Number of client individuals, provided new access </v>
      </c>
      <c r="M31" s="9" t="s">
        <v>49</v>
      </c>
    </row>
    <row r="32" spans="2:14" ht="16.5" customHeight="1" thickBot="1">
      <c r="E32" s="873"/>
      <c r="F32" s="43"/>
      <c r="G32" s="43"/>
      <c r="H32" s="43"/>
      <c r="I32" s="43"/>
      <c r="J32" s="43"/>
      <c r="K32" s="43"/>
      <c r="L32" s="43"/>
      <c r="M32" s="44"/>
    </row>
    <row r="33" spans="2:13" ht="30" customHeight="1" thickBot="1">
      <c r="E33" s="873"/>
      <c r="F33" s="804" t="str">
        <f>'  6 '!F30:M30</f>
        <v>Indicators related to affordability</v>
      </c>
      <c r="G33" s="804"/>
      <c r="H33" s="805" t="s">
        <v>26</v>
      </c>
      <c r="I33" s="806"/>
      <c r="J33" s="806"/>
      <c r="K33" s="806"/>
      <c r="L33" s="805"/>
      <c r="M33" s="807"/>
    </row>
    <row r="34" spans="2:13" ht="30" customHeight="1" thickBot="1">
      <c r="B34" s="153" t="s">
        <v>288</v>
      </c>
      <c r="C34" s="57" t="s">
        <v>1391</v>
      </c>
      <c r="E34" s="873"/>
      <c r="F34" s="231" t="str">
        <f t="shared" ref="F34:M34" si="3">F30</f>
        <v>Indicator parameter</v>
      </c>
      <c r="G34" s="231" t="str">
        <f t="shared" si="3"/>
        <v>Indicator code</v>
      </c>
      <c r="H34" s="276" t="str">
        <f t="shared" si="3"/>
        <v>Title of the indicator</v>
      </c>
      <c r="I34" s="203" t="str">
        <f t="shared" si="3"/>
        <v>Output</v>
      </c>
      <c r="J34" s="204" t="str">
        <f t="shared" si="3"/>
        <v>Unit</v>
      </c>
      <c r="K34" s="205" t="str">
        <f t="shared" si="3"/>
        <v>Comments</v>
      </c>
      <c r="L34" s="277" t="str">
        <f t="shared" si="3"/>
        <v>IRIS reference</v>
      </c>
      <c r="M34" s="22" t="str">
        <f t="shared" si="3"/>
        <v>IRIS code</v>
      </c>
    </row>
    <row r="35" spans="2:13" ht="76.5" customHeight="1" thickBot="1">
      <c r="B35" s="533" t="s">
        <v>287</v>
      </c>
      <c r="C35" s="57" t="s">
        <v>1393</v>
      </c>
      <c r="E35" s="874"/>
      <c r="F35" s="250"/>
      <c r="G35" s="250" t="s">
        <v>803</v>
      </c>
      <c r="H35" s="574" t="str">
        <f>INDEX($B35:$D35,1,MATCH(Welcome!$S$6,$B$2:$D$2,0))</f>
        <v xml:space="preserve">Amount of cost savings the client obtains by purchasing a product or service from the organization compared to the average price the client would otherwise pay for status-quo product(s). </v>
      </c>
      <c r="I35" s="282"/>
      <c r="J35" s="264" t="s">
        <v>919</v>
      </c>
      <c r="K35" s="283"/>
      <c r="L35" s="577" t="str">
        <f>INDEX($B34:$D34,1,MATCH(Welcome!$S$6,$B$2:$D$2,0))</f>
        <v xml:space="preserve">Reduction in cost compared to status-quo products </v>
      </c>
      <c r="M35" s="575" t="str">
        <f>INDEX($B36:$D36,1,MATCH(Welcome!$S$6,$B$2:$D$2,0))</f>
        <v>Partial PI1748 and GOGLA</v>
      </c>
    </row>
    <row r="36" spans="2:13" ht="18" customHeight="1" thickBot="1">
      <c r="B36" s="27" t="s">
        <v>289</v>
      </c>
      <c r="C36" s="57" t="s">
        <v>1392</v>
      </c>
      <c r="E36" s="27"/>
    </row>
    <row r="37" spans="2:13" ht="33" customHeight="1">
      <c r="E37" s="796" t="str">
        <f>'SDG frame'!A26</f>
        <v>D - Satisfaction</v>
      </c>
      <c r="F37" s="800" t="str">
        <f>'SDG frame'!A36</f>
        <v>Indicators</v>
      </c>
      <c r="G37" s="800"/>
      <c r="H37" s="801"/>
      <c r="I37" s="802"/>
      <c r="J37" s="802"/>
      <c r="K37" s="802"/>
      <c r="L37" s="801"/>
      <c r="M37" s="803"/>
    </row>
    <row r="38" spans="2:13" ht="33" customHeight="1">
      <c r="E38" s="797"/>
      <c r="F38" s="613" t="str">
        <f>F30</f>
        <v>Indicator parameter</v>
      </c>
      <c r="G38" s="613" t="str">
        <f t="shared" ref="G38:M38" si="4">G30</f>
        <v>Indicator code</v>
      </c>
      <c r="H38" s="613" t="str">
        <f t="shared" si="4"/>
        <v>Title of the indicator</v>
      </c>
      <c r="I38" s="613" t="str">
        <f t="shared" si="4"/>
        <v>Output</v>
      </c>
      <c r="J38" s="613" t="str">
        <f t="shared" si="4"/>
        <v>Unit</v>
      </c>
      <c r="K38" s="613" t="str">
        <f t="shared" si="4"/>
        <v>Comments</v>
      </c>
      <c r="L38" s="613" t="str">
        <f t="shared" si="4"/>
        <v>IRIS reference</v>
      </c>
      <c r="M38" s="613" t="str">
        <f t="shared" si="4"/>
        <v>IRIS code</v>
      </c>
    </row>
    <row r="39" spans="2:13" ht="30" customHeight="1">
      <c r="B39" s="58" t="s">
        <v>1781</v>
      </c>
      <c r="C39" s="632" t="s">
        <v>1778</v>
      </c>
      <c r="E39" s="798" t="str">
        <f>'SDG frame'!A27</f>
        <v>Indicators to measure beneficiary's satisfaction (see Definitions tab)</v>
      </c>
      <c r="F39" s="11"/>
      <c r="G39" s="8" t="s">
        <v>1805</v>
      </c>
      <c r="H39" s="632" t="str">
        <f>INDEX($B39:$D39,1,MATCH(Welcome!$S$6,$B$2:$D$2,0))</f>
        <v>Price-performance ratio</v>
      </c>
      <c r="I39" s="290"/>
      <c r="J39" s="263"/>
      <c r="K39" s="291"/>
      <c r="L39" s="37" t="s">
        <v>37</v>
      </c>
      <c r="M39" s="38"/>
    </row>
    <row r="40" spans="2:13" ht="30" customHeight="1">
      <c r="B40" s="58" t="s">
        <v>1779</v>
      </c>
      <c r="C40" s="634" t="s">
        <v>1779</v>
      </c>
      <c r="E40" s="798"/>
      <c r="F40" s="11"/>
      <c r="G40" s="8" t="s">
        <v>1808</v>
      </c>
      <c r="H40" s="634" t="str">
        <f>INDEX($B40:$D40,1,MATCH(Welcome!$S$6,$B$2:$D$2,0))</f>
        <v>Net Promoter Score</v>
      </c>
      <c r="I40" s="302"/>
      <c r="J40" s="303"/>
      <c r="K40" s="304"/>
      <c r="L40" s="33" t="s">
        <v>37</v>
      </c>
      <c r="M40" s="152"/>
    </row>
    <row r="41" spans="2:13" ht="30" customHeight="1" thickBot="1">
      <c r="B41" s="58" t="s">
        <v>1782</v>
      </c>
      <c r="C41" s="634" t="s">
        <v>1780</v>
      </c>
      <c r="E41" s="798"/>
      <c r="F41" s="11"/>
      <c r="G41" s="8" t="s">
        <v>1807</v>
      </c>
      <c r="H41" s="634" t="str">
        <f>INDEX($B41:$D41,1,MATCH(Welcome!$S$6,$B$2:$D$2,0))</f>
        <v>Effort Rate</v>
      </c>
      <c r="I41" s="305"/>
      <c r="J41" s="306"/>
      <c r="K41" s="307"/>
      <c r="L41" s="37" t="s">
        <v>37</v>
      </c>
      <c r="M41" s="38"/>
    </row>
    <row r="42" spans="2:13" ht="18.600000000000001" customHeight="1" thickBot="1">
      <c r="E42" s="799"/>
      <c r="F42" s="52"/>
      <c r="G42" s="14"/>
      <c r="H42" s="644"/>
      <c r="I42" s="644"/>
      <c r="J42" s="487"/>
      <c r="K42" s="644"/>
      <c r="L42" s="46"/>
      <c r="M42" s="47"/>
    </row>
    <row r="43" spans="2:13" ht="30.75" customHeight="1" thickBot="1">
      <c r="B43" s="69" t="s">
        <v>290</v>
      </c>
      <c r="C43" s="102" t="s">
        <v>1394</v>
      </c>
      <c r="E43" s="27"/>
    </row>
    <row r="44" spans="2:13" ht="30" customHeight="1" thickBot="1">
      <c r="E44" s="794" t="str">
        <f>'SDG frame'!A28</f>
        <v>E - Outcome</v>
      </c>
      <c r="F44" s="838" t="str">
        <f>'  6 '!F41:M41</f>
        <v>Indicators on observed changes</v>
      </c>
      <c r="G44" s="813"/>
      <c r="H44" s="814" t="s">
        <v>26</v>
      </c>
      <c r="I44" s="815"/>
      <c r="J44" s="815"/>
      <c r="K44" s="815"/>
      <c r="L44" s="814"/>
      <c r="M44" s="816"/>
    </row>
    <row r="45" spans="2:13" ht="30" customHeight="1">
      <c r="E45" s="795"/>
      <c r="F45" s="23" t="str">
        <f t="shared" ref="F45:M45" si="5">F34</f>
        <v>Indicator parameter</v>
      </c>
      <c r="G45" s="233" t="str">
        <f t="shared" si="5"/>
        <v>Indicator code</v>
      </c>
      <c r="H45" s="287" t="str">
        <f t="shared" si="5"/>
        <v>Title of the indicator</v>
      </c>
      <c r="I45" s="206" t="str">
        <f t="shared" si="5"/>
        <v>Output</v>
      </c>
      <c r="J45" s="207" t="str">
        <f t="shared" si="5"/>
        <v>Unit</v>
      </c>
      <c r="K45" s="208" t="str">
        <f t="shared" si="5"/>
        <v>Comments</v>
      </c>
      <c r="L45" s="288" t="str">
        <f t="shared" si="5"/>
        <v>IRIS reference</v>
      </c>
      <c r="M45" s="24" t="str">
        <f t="shared" si="5"/>
        <v>IRIS code</v>
      </c>
    </row>
    <row r="46" spans="2:13" ht="35.25" customHeight="1">
      <c r="B46" s="234" t="s">
        <v>291</v>
      </c>
      <c r="C46" s="102" t="s">
        <v>1395</v>
      </c>
      <c r="E46" s="792" t="str">
        <f>'SDG frame'!A29</f>
        <v>Indicator of change (on the short run) or perception of change by the beneficiaries</v>
      </c>
      <c r="F46" s="17"/>
      <c r="G46" s="41" t="s">
        <v>804</v>
      </c>
      <c r="H46" s="551" t="str">
        <f>INDEX($B48:$D48,1,MATCH(Welcome!$S$6,$B$2:$D$2,0))</f>
        <v>Greenhouse gas emissions mitigation (see GOGLA metrics for formula)</v>
      </c>
      <c r="I46" s="290"/>
      <c r="J46" s="263" t="s">
        <v>1177</v>
      </c>
      <c r="K46" s="291"/>
      <c r="L46" s="37" t="s">
        <v>37</v>
      </c>
      <c r="M46" s="38" t="s">
        <v>37</v>
      </c>
    </row>
    <row r="47" spans="2:13" ht="47.25" customHeight="1" thickBot="1">
      <c r="B47" s="13" t="s">
        <v>292</v>
      </c>
      <c r="C47" s="57" t="s">
        <v>1396</v>
      </c>
      <c r="E47" s="792"/>
      <c r="F47" s="58"/>
      <c r="G47" s="41" t="s">
        <v>805</v>
      </c>
      <c r="H47" s="563" t="str">
        <f>INDEX($B43:$D43,1,MATCH(Welcome!$S$6,$B$2:$D$2,0))</f>
        <v>Amount of additional time, per day, during which beneficiaries have access to fume-free lighting as a result of the product.</v>
      </c>
      <c r="I47" s="321"/>
      <c r="J47" s="264" t="s">
        <v>698</v>
      </c>
      <c r="K47" s="322"/>
      <c r="L47" s="37" t="s">
        <v>37</v>
      </c>
      <c r="M47" s="38" t="s">
        <v>37</v>
      </c>
    </row>
    <row r="48" spans="2:13" ht="20.25" customHeight="1" thickBot="1">
      <c r="B48" s="7" t="s">
        <v>1969</v>
      </c>
      <c r="C48" s="102" t="s">
        <v>1970</v>
      </c>
      <c r="E48" s="792"/>
      <c r="F48" s="838" t="str">
        <f>'  6 '!F45:M45</f>
        <v>Indicators of perception of changes</v>
      </c>
      <c r="G48" s="813"/>
      <c r="H48" s="814" t="s">
        <v>26</v>
      </c>
      <c r="I48" s="815"/>
      <c r="J48" s="815"/>
      <c r="K48" s="815"/>
      <c r="L48" s="814"/>
      <c r="M48" s="816"/>
    </row>
    <row r="49" spans="2:13" ht="30" customHeight="1">
      <c r="E49" s="792"/>
      <c r="F49" s="23" t="str">
        <f t="shared" ref="F49:M49" si="6">F45</f>
        <v>Indicator parameter</v>
      </c>
      <c r="G49" s="233" t="str">
        <f t="shared" si="6"/>
        <v>Indicator code</v>
      </c>
      <c r="H49" s="287" t="str">
        <f t="shared" si="6"/>
        <v>Title of the indicator</v>
      </c>
      <c r="I49" s="206" t="str">
        <f t="shared" si="6"/>
        <v>Output</v>
      </c>
      <c r="J49" s="207" t="str">
        <f t="shared" si="6"/>
        <v>Unit</v>
      </c>
      <c r="K49" s="208" t="str">
        <f t="shared" si="6"/>
        <v>Comments</v>
      </c>
      <c r="L49" s="288" t="str">
        <f t="shared" si="6"/>
        <v>IRIS reference</v>
      </c>
      <c r="M49" s="24" t="str">
        <f t="shared" si="6"/>
        <v>IRIS code</v>
      </c>
    </row>
    <row r="50" spans="2:13" ht="30" customHeight="1">
      <c r="E50" s="792"/>
      <c r="F50" s="51"/>
      <c r="G50" s="41" t="s">
        <v>806</v>
      </c>
      <c r="H50" s="551" t="str">
        <f>INDEX($B46:$D46,1,MATCH(Welcome!$S$6,$B$2:$D$2,0))</f>
        <v>% of beneficiaries who report improved feeling of safety***</v>
      </c>
      <c r="I50" s="290"/>
      <c r="J50" s="263" t="s">
        <v>920</v>
      </c>
      <c r="K50" s="291"/>
      <c r="L50" s="84" t="s">
        <v>37</v>
      </c>
      <c r="M50" s="85" t="s">
        <v>37</v>
      </c>
    </row>
    <row r="51" spans="2:13" ht="35.549999999999997" customHeight="1" thickBot="1">
      <c r="B51" s="117" t="s">
        <v>294</v>
      </c>
      <c r="C51" s="57" t="s">
        <v>1397</v>
      </c>
      <c r="E51" s="793"/>
      <c r="F51" s="52"/>
      <c r="G51" s="41" t="s">
        <v>807</v>
      </c>
      <c r="H51" s="563" t="str">
        <f>INDEX($B47:$D47,1,MATCH(Welcome!$S$6,$B$2:$D$2,0))</f>
        <v>% of beneficiaries who report improved standard of living</v>
      </c>
      <c r="I51" s="292"/>
      <c r="J51" s="264" t="s">
        <v>920</v>
      </c>
      <c r="K51" s="293"/>
      <c r="L51" s="46" t="s">
        <v>37</v>
      </c>
      <c r="M51" s="47" t="s">
        <v>37</v>
      </c>
    </row>
    <row r="52" spans="2:13" ht="35.549999999999997" customHeight="1" thickBot="1">
      <c r="B52" s="117" t="s">
        <v>296</v>
      </c>
      <c r="C52" s="57" t="s">
        <v>1398</v>
      </c>
      <c r="E52" s="96"/>
      <c r="F52" s="95"/>
      <c r="G52" s="95"/>
      <c r="H52" s="95"/>
      <c r="I52" s="95"/>
      <c r="J52" s="269"/>
      <c r="K52" s="95"/>
      <c r="L52" s="95"/>
      <c r="M52" s="95"/>
    </row>
    <row r="53" spans="2:13" ht="35.549999999999997" customHeight="1" thickBot="1">
      <c r="B53" s="117" t="s">
        <v>298</v>
      </c>
      <c r="C53" s="57" t="s">
        <v>1399</v>
      </c>
      <c r="E53" s="768" t="str">
        <f>'SDG frame'!A30</f>
        <v>F - Impact</v>
      </c>
      <c r="F53" s="808" t="str">
        <f>'  6 '!F50:M50</f>
        <v>UN IAEG-SDGs indicators</v>
      </c>
      <c r="G53" s="809"/>
      <c r="H53" s="810" t="s">
        <v>26</v>
      </c>
      <c r="I53" s="811"/>
      <c r="J53" s="811"/>
      <c r="K53" s="811"/>
      <c r="L53" s="810"/>
      <c r="M53" s="812"/>
    </row>
    <row r="54" spans="2:13" ht="35.549999999999997" customHeight="1">
      <c r="B54" s="124" t="s">
        <v>300</v>
      </c>
      <c r="C54" s="57" t="s">
        <v>1400</v>
      </c>
      <c r="E54" s="769"/>
      <c r="F54" s="118" t="s">
        <v>65</v>
      </c>
      <c r="G54" s="236" t="str">
        <f>G49</f>
        <v>Indicator code</v>
      </c>
      <c r="H54" s="294" t="str">
        <f>H10</f>
        <v>Title of the indicator</v>
      </c>
      <c r="I54" s="199" t="str">
        <f>I49</f>
        <v>Output</v>
      </c>
      <c r="J54" s="200" t="str">
        <f>J49</f>
        <v>Unit</v>
      </c>
      <c r="K54" s="201" t="str">
        <f>K49</f>
        <v>Comments</v>
      </c>
      <c r="L54" s="308" t="str">
        <f>L49</f>
        <v>IRIS reference</v>
      </c>
      <c r="M54" s="119" t="str">
        <f>M49</f>
        <v>IRIS code</v>
      </c>
    </row>
    <row r="55" spans="2:13" ht="35.549999999999997" customHeight="1">
      <c r="E55" s="770" t="str">
        <f>'SDG frame'!A31</f>
        <v>The organizations can track the changes at the national level, measured on the SDG framework, to see whether their actions are in line with changes observed at the national level, and how they may have played a role</v>
      </c>
      <c r="F55" s="110" t="s">
        <v>293</v>
      </c>
      <c r="G55" s="41" t="s">
        <v>808</v>
      </c>
      <c r="H55" s="551" t="str">
        <f>INDEX($B51:$D51,1,MATCH(Welcome!$S$6,$B$2:$D$2,0))</f>
        <v>Proportion of population with access to electricity</v>
      </c>
      <c r="I55" s="342"/>
      <c r="J55" s="343" t="s">
        <v>920</v>
      </c>
      <c r="K55" s="344"/>
      <c r="L55" s="8" t="s">
        <v>37</v>
      </c>
      <c r="M55" s="9" t="s">
        <v>37</v>
      </c>
    </row>
    <row r="56" spans="2:13" ht="33.75" customHeight="1">
      <c r="E56" s="770"/>
      <c r="F56" s="110" t="s">
        <v>295</v>
      </c>
      <c r="G56" s="41" t="s">
        <v>809</v>
      </c>
      <c r="H56" s="137" t="str">
        <f>INDEX($B52:$D52,1,MATCH(Welcome!$S$6,$B$2:$D$2,0))</f>
        <v xml:space="preserve">Proportion of population with primary reliance on clean fuels and technology </v>
      </c>
      <c r="I56" s="342"/>
      <c r="J56" s="343" t="s">
        <v>920</v>
      </c>
      <c r="K56" s="344"/>
      <c r="L56" s="8" t="s">
        <v>37</v>
      </c>
      <c r="M56" s="9" t="s">
        <v>37</v>
      </c>
    </row>
    <row r="57" spans="2:13" ht="24.75" customHeight="1">
      <c r="E57" s="770"/>
      <c r="F57" s="110" t="s">
        <v>297</v>
      </c>
      <c r="G57" s="41" t="s">
        <v>810</v>
      </c>
      <c r="H57" s="137" t="str">
        <f>INDEX($B53:$D53,1,MATCH(Welcome!$S$6,$B$2:$D$2,0))</f>
        <v>Renewable energy share in the total final energy consumption</v>
      </c>
      <c r="I57" s="342"/>
      <c r="J57" s="343" t="s">
        <v>920</v>
      </c>
      <c r="K57" s="344"/>
      <c r="L57" s="8" t="s">
        <v>37</v>
      </c>
      <c r="M57" s="9" t="s">
        <v>37</v>
      </c>
    </row>
    <row r="58" spans="2:13" ht="42" customHeight="1" thickBot="1">
      <c r="B58" s="186" t="s">
        <v>74</v>
      </c>
      <c r="C58" s="102" t="s">
        <v>1401</v>
      </c>
      <c r="E58" s="770"/>
      <c r="F58" s="61" t="s">
        <v>299</v>
      </c>
      <c r="G58" s="41" t="s">
        <v>811</v>
      </c>
      <c r="H58" s="137" t="str">
        <f>INDEX($B54:$D54,1,MATCH(Welcome!$S$6,$B$2:$D$2,0))</f>
        <v>Energy intensity measured in terms of primary energy and GDP</v>
      </c>
      <c r="I58" s="325"/>
      <c r="J58" s="306" t="s">
        <v>923</v>
      </c>
      <c r="K58" s="326"/>
      <c r="L58" s="8" t="s">
        <v>37</v>
      </c>
      <c r="M58" s="9" t="s">
        <v>37</v>
      </c>
    </row>
    <row r="59" spans="2:13" ht="42.75" customHeight="1" thickBot="1">
      <c r="B59" s="186" t="s">
        <v>301</v>
      </c>
      <c r="C59" s="102" t="s">
        <v>1402</v>
      </c>
      <c r="E59" s="771"/>
      <c r="F59" s="125"/>
      <c r="G59" s="125"/>
      <c r="H59" s="126"/>
      <c r="I59" s="126"/>
      <c r="J59" s="257"/>
      <c r="K59" s="126"/>
      <c r="L59" s="14"/>
      <c r="M59" s="15"/>
    </row>
    <row r="60" spans="2:13" ht="28.5" customHeight="1" thickBot="1">
      <c r="B60" s="186" t="s">
        <v>302</v>
      </c>
      <c r="C60" s="529" t="s">
        <v>1403</v>
      </c>
    </row>
    <row r="61" spans="2:13" ht="28.5" customHeight="1">
      <c r="B61" s="186" t="s">
        <v>303</v>
      </c>
      <c r="C61" s="529" t="s">
        <v>1404</v>
      </c>
      <c r="E61" s="876" t="s">
        <v>82</v>
      </c>
      <c r="F61" s="784" t="str">
        <f>'  6 '!F58:H58</f>
        <v>Remarks</v>
      </c>
      <c r="G61" s="784"/>
      <c r="H61" s="784"/>
      <c r="I61" s="56" t="str">
        <f>'  6 '!I58</f>
        <v>Complementary sources</v>
      </c>
      <c r="J61" s="786" t="str">
        <f>'  6 '!J58:K58</f>
        <v>Feedback</v>
      </c>
      <c r="K61" s="787"/>
    </row>
    <row r="62" spans="2:13" ht="42.45" customHeight="1">
      <c r="B62" s="186" t="s">
        <v>304</v>
      </c>
      <c r="C62" s="529" t="s">
        <v>1405</v>
      </c>
      <c r="E62" s="877"/>
      <c r="F62" s="915" t="str">
        <f>INDEX($B58:$D58,1,MATCH(Welcome!$S$6,$B$2:$D$2,0))</f>
        <v>*definition: below international poverty line, OR national poverty line OR living in poverty according to national definition</v>
      </c>
      <c r="G62" s="916"/>
      <c r="H62" s="917"/>
      <c r="I62" s="140" t="s">
        <v>308</v>
      </c>
      <c r="J62" s="937" t="s">
        <v>313</v>
      </c>
      <c r="K62" s="938"/>
    </row>
    <row r="63" spans="2:13" ht="24.75" customHeight="1">
      <c r="B63" s="186" t="s">
        <v>160</v>
      </c>
      <c r="C63" s="529" t="s">
        <v>160</v>
      </c>
      <c r="E63" s="877"/>
      <c r="F63" s="934" t="str">
        <f>INDEX($B59:$D59,1,MATCH(Welcome!$S$6,$B$2:$D$2,0))</f>
        <v>**nature of energy services depending on social business:</v>
      </c>
      <c r="G63" s="935"/>
      <c r="H63" s="936"/>
      <c r="I63" s="141" t="s">
        <v>309</v>
      </c>
      <c r="J63" s="939" t="s">
        <v>171</v>
      </c>
      <c r="K63" s="940"/>
    </row>
    <row r="64" spans="2:13" ht="37.5" customHeight="1">
      <c r="B64" s="186" t="s">
        <v>305</v>
      </c>
      <c r="C64" s="102" t="s">
        <v>1406</v>
      </c>
      <c r="E64" s="877"/>
      <c r="F64" s="934" t="str">
        <f>INDEX($B60:$D60,1,MATCH(Welcome!$S$6,$B$2:$D$2,0))</f>
        <v>·       Electricity</v>
      </c>
      <c r="G64" s="935"/>
      <c r="H64" s="936"/>
      <c r="I64" s="141" t="s">
        <v>310</v>
      </c>
      <c r="J64" s="358"/>
      <c r="K64" s="447"/>
    </row>
    <row r="65" spans="2:11" ht="34.5" customHeight="1">
      <c r="B65" s="186" t="s">
        <v>306</v>
      </c>
      <c r="C65" s="27" t="s">
        <v>1408</v>
      </c>
      <c r="E65" s="877"/>
      <c r="F65" s="934" t="str">
        <f>INDEX($B61:$D61,1,MATCH(Welcome!$S$6,$B$2:$D$2,0))</f>
        <v>·       Clean domestic fuel (LPG, pellets, etc.)</v>
      </c>
      <c r="G65" s="935"/>
      <c r="H65" s="936"/>
      <c r="I65" s="141" t="s">
        <v>312</v>
      </c>
      <c r="J65" s="358"/>
      <c r="K65" s="447"/>
    </row>
    <row r="66" spans="2:11" ht="46.2" customHeight="1" thickBot="1">
      <c r="B66" s="576" t="s">
        <v>307</v>
      </c>
      <c r="C66" s="102" t="s">
        <v>1407</v>
      </c>
      <c r="E66" s="877"/>
      <c r="F66" s="934" t="str">
        <f>INDEX($B62:$D62,1,MATCH(Welcome!$S$6,$B$2:$D$2,0))</f>
        <v>·       Clean cooking technology</v>
      </c>
      <c r="G66" s="935"/>
      <c r="H66" s="936"/>
      <c r="I66" s="141" t="s">
        <v>311</v>
      </c>
      <c r="J66" s="358"/>
      <c r="K66" s="447"/>
    </row>
    <row r="67" spans="2:11" ht="24.75" customHeight="1">
      <c r="E67" s="877"/>
      <c r="F67" s="934" t="str">
        <f>INDEX($B63:$D63,1,MATCH(Welcome!$S$6,$B$2:$D$2,0))</f>
        <v>·       Etc.</v>
      </c>
      <c r="G67" s="935"/>
      <c r="H67" s="936"/>
      <c r="I67" s="142"/>
      <c r="J67" s="358"/>
      <c r="K67" s="447"/>
    </row>
    <row r="68" spans="2:11" ht="24.75" customHeight="1">
      <c r="E68" s="877"/>
      <c r="F68" s="934" t="str">
        <f>INDEX($B64:$D64,1,MATCH(Welcome!$S$6,$B$2:$D$2,0))</f>
        <v>**Categories of solar access to be defined / Define « modern » energy</v>
      </c>
      <c r="G68" s="935"/>
      <c r="H68" s="936"/>
      <c r="I68" s="142"/>
      <c r="J68" s="358"/>
      <c r="K68" s="447"/>
    </row>
    <row r="69" spans="2:11" ht="24.75" customHeight="1">
      <c r="E69" s="877"/>
      <c r="F69" s="934" t="str">
        <f>INDEX($B65:$D65,1,MATCH(Welcome!$S$6,$B$2:$D$2,0))</f>
        <v>Examples : solar lamps = Tier 1 ; SHS = Tier 2 ; GMG = Tier 4…</v>
      </c>
      <c r="G69" s="935"/>
      <c r="H69" s="936"/>
      <c r="I69" s="142"/>
      <c r="J69" s="358"/>
      <c r="K69" s="447"/>
    </row>
    <row r="70" spans="2:11" ht="24.75" customHeight="1" thickBot="1">
      <c r="E70" s="878"/>
      <c r="F70" s="941" t="str">
        <f>INDEX($B66:$D66,1,MATCH(Welcome!$S$6,$B$2:$D$2,0))</f>
        <v>In some cases, formula can be used, as proposed by international organizations or based on academic studies</v>
      </c>
      <c r="G70" s="942"/>
      <c r="H70" s="943"/>
      <c r="I70" s="143"/>
      <c r="J70" s="359"/>
      <c r="K70" s="448"/>
    </row>
    <row r="71" spans="2:11" ht="24.75" customHeight="1"/>
    <row r="72" spans="2:11" ht="24.75" customHeight="1"/>
    <row r="73" spans="2:11" ht="24.75" customHeight="1"/>
    <row r="74" spans="2:11" ht="24.75" customHeight="1"/>
    <row r="75" spans="2:11" ht="24.75" customHeight="1"/>
  </sheetData>
  <sheetProtection selectLockedCells="1" selectUnlockedCells="1"/>
  <mergeCells count="42">
    <mergeCell ref="E20:E27"/>
    <mergeCell ref="E5:E7"/>
    <mergeCell ref="E2:J2"/>
    <mergeCell ref="E3:J3"/>
    <mergeCell ref="E9:E10"/>
    <mergeCell ref="E11:E16"/>
    <mergeCell ref="E18:E19"/>
    <mergeCell ref="F9:M9"/>
    <mergeCell ref="E29:E30"/>
    <mergeCell ref="E31:E35"/>
    <mergeCell ref="E37:E38"/>
    <mergeCell ref="F37:M37"/>
    <mergeCell ref="E39:E42"/>
    <mergeCell ref="F68:H68"/>
    <mergeCell ref="F62:H62"/>
    <mergeCell ref="F66:H66"/>
    <mergeCell ref="E61:E70"/>
    <mergeCell ref="E44:E45"/>
    <mergeCell ref="F69:H69"/>
    <mergeCell ref="F70:H70"/>
    <mergeCell ref="F63:H63"/>
    <mergeCell ref="F64:H64"/>
    <mergeCell ref="F65:H65"/>
    <mergeCell ref="E46:E51"/>
    <mergeCell ref="E53:E54"/>
    <mergeCell ref="E55:E59"/>
    <mergeCell ref="J61:K61"/>
    <mergeCell ref="O9:O10"/>
    <mergeCell ref="F18:M18"/>
    <mergeCell ref="F67:H67"/>
    <mergeCell ref="F44:M44"/>
    <mergeCell ref="F48:M48"/>
    <mergeCell ref="F53:M53"/>
    <mergeCell ref="F61:H61"/>
    <mergeCell ref="J62:K62"/>
    <mergeCell ref="J63:K63"/>
    <mergeCell ref="N9:N10"/>
    <mergeCell ref="N18:N19"/>
    <mergeCell ref="F29:M29"/>
    <mergeCell ref="F33:M33"/>
    <mergeCell ref="F24:M24"/>
    <mergeCell ref="N24:N25"/>
  </mergeCells>
  <hyperlinks>
    <hyperlink ref="X29" r:id="rId1" display="Insee.fr : Les Comptes de la Nation : Dépenses des administrations publiques ventilées par fonction en 2016" xr:uid="{00000000-0004-0000-1000-000000000000}"/>
    <hyperlink ref="X28" r:id="rId2" display=" Insee.fr :  Pauvreté en conditions de vie de 2004 à 2014 " xr:uid="{00000000-0004-0000-1000-000001000000}"/>
    <hyperlink ref="X11" r:id="rId3" location="consulter-sommaire" display="Insee.fr : Revenu, niveau de vie et pauvreté en 2014" xr:uid="{00000000-0004-0000-1000-000002000000}"/>
    <hyperlink ref="I62" r:id="rId4" xr:uid="{00000000-0004-0000-1000-000003000000}"/>
    <hyperlink ref="I63" r:id="rId5" xr:uid="{00000000-0004-0000-1000-000004000000}"/>
    <hyperlink ref="I64" r:id="rId6" xr:uid="{00000000-0004-0000-1000-000005000000}"/>
    <hyperlink ref="I65" r:id="rId7" display="Banque mondiale " xr:uid="{00000000-0004-0000-1000-000006000000}"/>
    <hyperlink ref="I66" r:id="rId8" xr:uid="{00000000-0004-0000-1000-000007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9"/>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00000"/>
    <pageSetUpPr fitToPage="1"/>
  </sheetPr>
  <dimension ref="B1:Y88"/>
  <sheetViews>
    <sheetView showGridLines="0" view="pageBreakPreview" topLeftCell="E12" zoomScale="50" zoomScaleNormal="25" zoomScaleSheetLayoutView="50" workbookViewId="0">
      <selection activeCell="E46" sqref="E46:E49"/>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2.796875" style="27" customWidth="1"/>
    <col min="8" max="8" width="128.796875" style="27" customWidth="1"/>
    <col min="9" max="9" width="26.796875" style="27" customWidth="1"/>
    <col min="10" max="10" width="10.296875" style="266" customWidth="1"/>
    <col min="11" max="11" width="29" style="27" customWidth="1"/>
    <col min="12" max="12" width="37.5" style="27" customWidth="1"/>
    <col min="13" max="13" width="34" style="27" customWidth="1"/>
    <col min="14" max="14" width="56.796875" style="27" customWidth="1"/>
    <col min="15" max="15" width="74.5" style="27" customWidth="1"/>
    <col min="16" max="16" width="7"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trad'!B10:C10,1,MATCH(Welcome!$S$6,$B$2:$D$2,0))</f>
        <v>Goal 8: Decent Work and Economic Growth</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trad'!E10:F10,1,MATCH(Welcome!$S$6,$B$2:$D$2,0))</f>
        <v>Promote sustained, inclusive and sustainable economic growth, full, and productive employment and decent work for all</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947" t="str">
        <f>'SDG frame'!A14</f>
        <v>Targets considered key of Social Enterprises</v>
      </c>
      <c r="F5" s="953" t="str">
        <f>'Traductions complementaires'!A53</f>
        <v xml:space="preserve">8.1 Sustain per capita economic growth in accordance with national circumstances and, in particular, at least 7 per cent gross domestic product growth per annum in the least developed countries </v>
      </c>
      <c r="G5" s="954"/>
      <c r="H5" s="954"/>
      <c r="I5" s="954"/>
      <c r="J5" s="954"/>
      <c r="K5" s="954"/>
      <c r="L5" s="954"/>
      <c r="M5" s="955"/>
      <c r="N5" s="30"/>
    </row>
    <row r="6" spans="2:25" s="31" customFormat="1" ht="63" customHeight="1">
      <c r="D6" s="29"/>
      <c r="E6" s="948"/>
      <c r="F6" s="950" t="str">
        <f>'Traductions complementaires'!A54</f>
        <v xml:space="preserve">8.3 Promote development-oriented policies that support productive activities, decent job creation, entrepreneurship, creativity and innovation, and encourage the formalization and growth of micro-, small- and medium-sized enterprises, including through access to financial services </v>
      </c>
      <c r="G6" s="951"/>
      <c r="H6" s="951"/>
      <c r="I6" s="951"/>
      <c r="J6" s="951"/>
      <c r="K6" s="951"/>
      <c r="L6" s="951"/>
      <c r="M6" s="952"/>
      <c r="N6" s="30"/>
    </row>
    <row r="7" spans="2:25" s="31" customFormat="1" ht="36.75" customHeight="1">
      <c r="D7" s="29"/>
      <c r="E7" s="948"/>
      <c r="F7" s="956" t="str">
        <f>'Traductions complementaires'!A55</f>
        <v>8.5 By 2030, achieve full and productive employment and decent work for all women and men, including for young people and persons with disabilities, and equal pay for work of equal value</v>
      </c>
      <c r="G7" s="957"/>
      <c r="H7" s="957"/>
      <c r="I7" s="957"/>
      <c r="J7" s="957"/>
      <c r="K7" s="957"/>
      <c r="L7" s="957"/>
      <c r="M7" s="958"/>
      <c r="N7" s="30"/>
    </row>
    <row r="8" spans="2:25" s="31" customFormat="1" ht="36.75" customHeight="1">
      <c r="D8" s="29"/>
      <c r="E8" s="948"/>
      <c r="F8" s="956" t="str">
        <f>'Traductions complementaires'!A56</f>
        <v>8.6 By 2020, substantially reduce the proportion of youth not in employment, education or training</v>
      </c>
      <c r="G8" s="957"/>
      <c r="H8" s="957"/>
      <c r="I8" s="957"/>
      <c r="J8" s="957"/>
      <c r="K8" s="957"/>
      <c r="L8" s="957"/>
      <c r="M8" s="958"/>
      <c r="N8" s="30"/>
    </row>
    <row r="9" spans="2:25" s="31" customFormat="1" ht="36.75" customHeight="1">
      <c r="D9" s="29"/>
      <c r="E9" s="948"/>
      <c r="F9" s="956" t="str">
        <f>'Traductions complementaires'!A57</f>
        <v>8.8 Protect labour rights and promote safe and secure working environments for all workers, including migrant workers, in particular women migrants, and those in precarious employment</v>
      </c>
      <c r="G9" s="957"/>
      <c r="H9" s="957"/>
      <c r="I9" s="957"/>
      <c r="J9" s="957"/>
      <c r="K9" s="957"/>
      <c r="L9" s="957"/>
      <c r="M9" s="958"/>
      <c r="N9" s="30"/>
    </row>
    <row r="10" spans="2:25" s="31" customFormat="1" ht="36.75" customHeight="1" thickBot="1">
      <c r="D10" s="29"/>
      <c r="E10" s="949"/>
      <c r="F10" s="981" t="str">
        <f>'Traductions complementaires'!A58</f>
        <v>8.10 Strengthen the capacity of domestic financial institutions to encourage and expand access to banking, insurance and financial services for all</v>
      </c>
      <c r="G10" s="982"/>
      <c r="H10" s="982"/>
      <c r="I10" s="982"/>
      <c r="J10" s="982"/>
      <c r="K10" s="982"/>
      <c r="L10" s="982"/>
      <c r="M10" s="983"/>
      <c r="N10" s="30"/>
    </row>
    <row r="11" spans="2:25" ht="15.75" customHeight="1" thickBot="1">
      <c r="D11" s="29"/>
      <c r="E11" s="27"/>
    </row>
    <row r="12" spans="2:25" ht="30" customHeight="1" thickBot="1">
      <c r="E12" s="749" t="str">
        <f>'SDG frame'!A20</f>
        <v>A - Global outreach (people)</v>
      </c>
      <c r="F12" s="978" t="str">
        <f>'  7 '!F9:M9</f>
        <v>Indicators</v>
      </c>
      <c r="G12" s="979"/>
      <c r="H12" s="979"/>
      <c r="I12" s="979"/>
      <c r="J12" s="979"/>
      <c r="K12" s="979"/>
      <c r="L12" s="979"/>
      <c r="M12" s="980"/>
      <c r="N12" s="745" t="str">
        <f>'SDG frame'!A10</f>
        <v>Specify depending on the SDG:</v>
      </c>
      <c r="O12" s="745" t="str">
        <f>'SDG frame'!A11</f>
        <v>Additional segmentation for target public relevant for SDG's targets</v>
      </c>
    </row>
    <row r="13" spans="2:25" ht="30" customHeight="1">
      <c r="E13" s="750"/>
      <c r="F13" s="145" t="str">
        <f>'SDG frame'!A2</f>
        <v>Indicator parameter</v>
      </c>
      <c r="G13" s="145" t="str">
        <f>'SDG frame'!A3</f>
        <v>Indicator code</v>
      </c>
      <c r="H13" s="261" t="str">
        <f>'SDG frame'!A4</f>
        <v>Title of the indicator</v>
      </c>
      <c r="I13" s="209" t="str">
        <f>'SDG frame'!A5</f>
        <v>Output</v>
      </c>
      <c r="J13" s="210" t="str">
        <f>'SDG frame'!A6</f>
        <v>Unit</v>
      </c>
      <c r="K13" s="211" t="str">
        <f>'SDG frame'!A7</f>
        <v>Comments</v>
      </c>
      <c r="L13" s="262" t="str">
        <f>'SDG frame'!A8</f>
        <v>IRIS reference</v>
      </c>
      <c r="M13" s="6" t="str">
        <f>'SDG frame'!A9</f>
        <v>IRIS code</v>
      </c>
      <c r="N13" s="746"/>
      <c r="O13" s="746"/>
    </row>
    <row r="14" spans="2:25" ht="44.25" customHeight="1">
      <c r="B14" s="41" t="s">
        <v>316</v>
      </c>
      <c r="C14" s="473" t="s">
        <v>1413</v>
      </c>
      <c r="E14" s="751" t="str">
        <f>'SDG frame'!A21</f>
        <v>Scale in total number of beneficiaries reached/ covered</v>
      </c>
      <c r="F14" s="41" t="str">
        <f>INDEX($B14:$D14,1,MATCH(Welcome!$S$6,$B$2:$D$2,0))</f>
        <v>Employment</v>
      </c>
      <c r="G14" s="41" t="s">
        <v>954</v>
      </c>
      <c r="H14" s="60" t="str">
        <f>INDEX($B16:$D16,1,MATCH(Welcome!$S$6,$B$2:$D$2,0))</f>
        <v xml:space="preserve">Net number of new full-time equivalent employees working between the beginning and end of the reporting period </v>
      </c>
      <c r="I14" s="339"/>
      <c r="J14" s="338" t="s">
        <v>918</v>
      </c>
      <c r="K14" s="340"/>
      <c r="L14" s="8" t="s">
        <v>37</v>
      </c>
      <c r="M14" s="41" t="str">
        <f>INDEX($B17:$D17,1,MATCH(Welcome!$S$6,$B$2:$D$2,0))</f>
        <v>partial: PI3687</v>
      </c>
      <c r="N14" s="182" t="s">
        <v>37</v>
      </c>
      <c r="O14" s="74" t="str">
        <f>'Codes indicateurs'!A12</f>
        <v xml:space="preserve">a - Number of rural individuals </v>
      </c>
    </row>
    <row r="15" spans="2:25" ht="39.75" customHeight="1">
      <c r="B15" s="8" t="s">
        <v>318</v>
      </c>
      <c r="C15" s="473" t="s">
        <v>1414</v>
      </c>
      <c r="E15" s="751"/>
      <c r="F15" s="41" t="str">
        <f>INDEX($B15:$D15,1,MATCH(Welcome!$S$6,$B$2:$D$2,0))</f>
        <v>Financial services**</v>
      </c>
      <c r="G15" s="41" t="s">
        <v>955</v>
      </c>
      <c r="H15" s="68" t="str">
        <f>INDEX('IRIS indicators traductions'!$B$3:$I$49,MATCH(M15,'IRIS indicators traductions'!$B$5:$B$49,0)+2,MATCH(Welcome!$S$6,'IRIS indicators traductions'!$G$4:$I$4,0)+5)</f>
        <v>Number of unique individuals who were clients of the organization during the reporting period.</v>
      </c>
      <c r="I15" s="278"/>
      <c r="J15" s="263" t="s">
        <v>918</v>
      </c>
      <c r="K15" s="279"/>
      <c r="L15" s="110" t="str">
        <f>INDEX('IRIS indicators traductions'!$B$3:$I$49,MATCH(M15,'IRIS indicators traductions'!$B$5:$B$49,0)+2,MATCH(Welcome!$S$6,'IRIS indicators traductions'!$C$4:$E$4,0)+1)</f>
        <v xml:space="preserve">Client Individuals: Total </v>
      </c>
      <c r="M15" s="8" t="s">
        <v>33</v>
      </c>
      <c r="N15" s="116"/>
      <c r="O15" s="74" t="str">
        <f>'Codes indicateurs'!A13</f>
        <v xml:space="preserve">b - Number of urban individuals </v>
      </c>
    </row>
    <row r="16" spans="2:25" ht="34.049999999999997" customHeight="1" thickBot="1">
      <c r="B16" s="7" t="s">
        <v>317</v>
      </c>
      <c r="C16" s="57" t="s">
        <v>1412</v>
      </c>
      <c r="E16" s="751"/>
      <c r="F16" s="417" t="str">
        <f>'  7 '!F12</f>
        <v>Additional indicators considering the segmentation</v>
      </c>
      <c r="G16" s="418" t="s">
        <v>956</v>
      </c>
      <c r="H16" s="419" t="str">
        <f>INDEX($B18:$D18,1,MATCH(Welcome!$S$6,$B$2:$D$2,0))</f>
        <v xml:space="preserve">Net number of new full-time equivalent employees […] in rural areas </v>
      </c>
      <c r="I16" s="420"/>
      <c r="J16" s="421"/>
      <c r="K16" s="422"/>
      <c r="L16" s="418"/>
      <c r="M16" s="423"/>
      <c r="N16" s="116"/>
      <c r="O16" s="160" t="str">
        <f>'Codes indicateurs'!A14</f>
        <v>c - Number of poor* individuals</v>
      </c>
    </row>
    <row r="17" spans="2:15" ht="18">
      <c r="B17" s="27" t="s">
        <v>319</v>
      </c>
      <c r="C17" s="27" t="s">
        <v>1759</v>
      </c>
      <c r="E17" s="751"/>
      <c r="F17" s="32"/>
      <c r="G17" s="33"/>
      <c r="H17" s="424" t="str">
        <f>'  7 '!H13</f>
        <v>Add relevant indicators depending on the organisation context</v>
      </c>
      <c r="I17" s="437"/>
      <c r="J17" s="265"/>
      <c r="K17" s="437"/>
      <c r="L17" s="33"/>
      <c r="M17" s="34"/>
      <c r="N17" s="10"/>
      <c r="O17" s="176" t="str">
        <f>'Codes indicateurs'!A16</f>
        <v xml:space="preserve">e - Number of women </v>
      </c>
    </row>
    <row r="18" spans="2:15" ht="18">
      <c r="B18" s="7" t="s">
        <v>1760</v>
      </c>
      <c r="C18" s="57" t="s">
        <v>1761</v>
      </c>
      <c r="E18" s="751"/>
      <c r="F18" s="146"/>
      <c r="G18" s="146"/>
      <c r="H18" s="63"/>
      <c r="I18" s="63"/>
      <c r="J18" s="8"/>
      <c r="K18" s="63"/>
      <c r="L18" s="8"/>
      <c r="M18" s="8"/>
      <c r="N18" s="129"/>
      <c r="O18" s="176" t="str">
        <f>'Codes indicateurs'!A20</f>
        <v>i - Number of older persons</v>
      </c>
    </row>
    <row r="19" spans="2:15" ht="18">
      <c r="E19" s="751"/>
      <c r="F19" s="70"/>
      <c r="G19" s="70"/>
      <c r="H19" s="97"/>
      <c r="I19" s="97"/>
      <c r="J19" s="110"/>
      <c r="K19" s="97"/>
      <c r="L19" s="8"/>
      <c r="M19" s="8"/>
      <c r="N19" s="129"/>
      <c r="O19" s="176" t="str">
        <f>'Codes indicateurs'!A21</f>
        <v>j - Number of children and youth</v>
      </c>
    </row>
    <row r="20" spans="2:15" ht="18">
      <c r="E20" s="751"/>
      <c r="F20" s="70"/>
      <c r="G20" s="70"/>
      <c r="H20" s="97"/>
      <c r="I20" s="97"/>
      <c r="J20" s="110"/>
      <c r="K20" s="97"/>
      <c r="L20" s="8"/>
      <c r="M20" s="8"/>
      <c r="N20" s="129"/>
      <c r="O20" s="160" t="str">
        <f>'Codes indicateurs'!A25</f>
        <v>n - Number of people with disabilities</v>
      </c>
    </row>
    <row r="21" spans="2:15" ht="18.600000000000001" thickBot="1">
      <c r="E21" s="752"/>
      <c r="F21" s="127"/>
      <c r="G21" s="127"/>
      <c r="H21" s="122"/>
      <c r="I21" s="122"/>
      <c r="J21" s="125"/>
      <c r="K21" s="122"/>
      <c r="L21" s="14"/>
      <c r="M21" s="14"/>
      <c r="N21" s="130"/>
      <c r="O21" s="221" t="str">
        <f>'Codes indicateurs'!A27</f>
        <v>p - Number of refugees</v>
      </c>
    </row>
    <row r="22" spans="2:15" ht="19.05" customHeight="1" thickBot="1">
      <c r="E22" s="248"/>
    </row>
    <row r="23" spans="2:15" ht="30" customHeight="1" thickBot="1">
      <c r="E23" s="747" t="str">
        <f>'SDG frame'!A22</f>
        <v>B - Global outreach (product)</v>
      </c>
      <c r="F23" s="974" t="str">
        <f>'SDG frame'!A42</f>
        <v>Indicators specific to the formalization of employment</v>
      </c>
      <c r="G23" s="975"/>
      <c r="H23" s="975"/>
      <c r="I23" s="976"/>
      <c r="J23" s="976"/>
      <c r="K23" s="976"/>
      <c r="L23" s="975"/>
      <c r="M23" s="977"/>
      <c r="N23" s="753" t="str">
        <f>N12</f>
        <v>Specify depending on the SDG:</v>
      </c>
    </row>
    <row r="24" spans="2:15" ht="30" customHeight="1">
      <c r="E24" s="748"/>
      <c r="F24" s="18" t="str">
        <f t="shared" ref="F24:M24" si="0">F13</f>
        <v>Indicator parameter</v>
      </c>
      <c r="G24" s="230" t="str">
        <f t="shared" si="0"/>
        <v>Indicator code</v>
      </c>
      <c r="H24" s="190" t="str">
        <f t="shared" si="0"/>
        <v>Title of the indicator</v>
      </c>
      <c r="I24" s="212" t="str">
        <f t="shared" si="0"/>
        <v>Output</v>
      </c>
      <c r="J24" s="213" t="str">
        <f t="shared" si="0"/>
        <v>Unit</v>
      </c>
      <c r="K24" s="214" t="str">
        <f t="shared" si="0"/>
        <v>Comments</v>
      </c>
      <c r="L24" s="272" t="str">
        <f t="shared" si="0"/>
        <v>IRIS reference</v>
      </c>
      <c r="M24" s="19" t="str">
        <f t="shared" si="0"/>
        <v>IRIS code</v>
      </c>
      <c r="N24" s="754"/>
    </row>
    <row r="25" spans="2:15" ht="44.25" customHeight="1">
      <c r="B25" s="11" t="s">
        <v>321</v>
      </c>
      <c r="C25" s="27" t="s">
        <v>1415</v>
      </c>
      <c r="E25" s="743" t="str">
        <f>'SDG frame'!A23</f>
        <v xml:space="preserve">Scale in total number of products sold / distributed / offered </v>
      </c>
      <c r="F25" s="41" t="str">
        <f>INDEX($B25:$D25,1,MATCH(Welcome!$S$6,$B$2:$D$2,0))</f>
        <v>Formal companies creation</v>
      </c>
      <c r="G25" s="41" t="s">
        <v>957</v>
      </c>
      <c r="H25" s="68" t="str">
        <f>INDEX('IRIS indicators traductions'!$B$3:$I$49,MATCH(M25,'IRIS indicators traductions'!$B$5:$B$49,0)+2,MATCH(Welcome!$S$6,'IRIS indicators traductions'!$G$4:$I$4,0)+5)</f>
        <v xml:space="preserve">Number of new businesses created as a result of investments made by the organization during the reporting period </v>
      </c>
      <c r="I25" s="278"/>
      <c r="J25" s="263" t="s">
        <v>918</v>
      </c>
      <c r="K25" s="279"/>
      <c r="L25" s="110" t="str">
        <f>INDEX('IRIS indicators traductions'!$B$3:$I$49,MATCH(M25,'IRIS indicators traductions'!$B$5:$B$49,0)+2,MATCH(Welcome!$S$6,'IRIS indicators traductions'!$C$4:$E$4,0)+1)</f>
        <v xml:space="preserve">New Businesses Created: Total </v>
      </c>
      <c r="M25" s="8" t="s">
        <v>324</v>
      </c>
      <c r="N25" s="182" t="s">
        <v>37</v>
      </c>
    </row>
    <row r="26" spans="2:15" ht="29.25" customHeight="1" thickBot="1">
      <c r="B26" s="11" t="s">
        <v>325</v>
      </c>
      <c r="C26" s="473" t="s">
        <v>1416</v>
      </c>
      <c r="E26" s="743"/>
      <c r="F26" s="41" t="str">
        <f>INDEX($B26:$D26,1,MATCH(Welcome!$S$6,$B$2:$D$2,0))</f>
        <v>Employees</v>
      </c>
      <c r="G26" s="41" t="s">
        <v>958</v>
      </c>
      <c r="H26" s="60" t="str">
        <f>INDEX($B27:$D27,1,MATCH(Welcome!$S$6,$B$2:$D$2,0))</f>
        <v>% of employees with formal jobs</v>
      </c>
      <c r="I26" s="282"/>
      <c r="J26" s="264" t="s">
        <v>920</v>
      </c>
      <c r="K26" s="283"/>
      <c r="L26" s="8" t="s">
        <v>37</v>
      </c>
      <c r="M26" s="8" t="s">
        <v>37</v>
      </c>
      <c r="N26" s="62"/>
    </row>
    <row r="27" spans="2:15" ht="18.600000000000001" thickBot="1">
      <c r="B27" s="8" t="s">
        <v>326</v>
      </c>
      <c r="C27" s="57" t="s">
        <v>1421</v>
      </c>
      <c r="E27" s="743"/>
      <c r="F27" s="17"/>
      <c r="G27" s="41"/>
      <c r="H27" s="60"/>
      <c r="I27" s="60"/>
      <c r="J27" s="41"/>
      <c r="K27" s="60"/>
      <c r="L27" s="8"/>
      <c r="M27" s="8"/>
      <c r="N27" s="62"/>
    </row>
    <row r="28" spans="2:15" ht="26.55" customHeight="1" thickBot="1">
      <c r="E28" s="743"/>
      <c r="F28" s="965" t="str">
        <f>'SDG frame'!A43</f>
        <v>Indicators specific to the decency of employment</v>
      </c>
      <c r="G28" s="966"/>
      <c r="H28" s="966"/>
      <c r="I28" s="966"/>
      <c r="J28" s="966"/>
      <c r="K28" s="966"/>
      <c r="L28" s="966"/>
      <c r="M28" s="967"/>
      <c r="N28" s="753" t="str">
        <f>N23</f>
        <v>Specify depending on the SDG:</v>
      </c>
    </row>
    <row r="29" spans="2:15" ht="26.55" customHeight="1">
      <c r="E29" s="743"/>
      <c r="F29" s="18" t="str">
        <f t="shared" ref="F29:M29" si="1">F24</f>
        <v>Indicator parameter</v>
      </c>
      <c r="G29" s="230" t="str">
        <f t="shared" si="1"/>
        <v>Indicator code</v>
      </c>
      <c r="H29" s="190" t="str">
        <f t="shared" si="1"/>
        <v>Title of the indicator</v>
      </c>
      <c r="I29" s="212" t="str">
        <f t="shared" si="1"/>
        <v>Output</v>
      </c>
      <c r="J29" s="213" t="str">
        <f t="shared" si="1"/>
        <v>Unit</v>
      </c>
      <c r="K29" s="214" t="str">
        <f t="shared" si="1"/>
        <v>Comments</v>
      </c>
      <c r="L29" s="272" t="str">
        <f t="shared" si="1"/>
        <v>IRIS reference</v>
      </c>
      <c r="M29" s="19" t="str">
        <f t="shared" si="1"/>
        <v>IRIS code</v>
      </c>
      <c r="N29" s="754"/>
    </row>
    <row r="30" spans="2:15" ht="30.75" customHeight="1">
      <c r="B30" s="117" t="s">
        <v>327</v>
      </c>
      <c r="C30" s="102" t="s">
        <v>1417</v>
      </c>
      <c r="E30" s="743"/>
      <c r="F30" s="131"/>
      <c r="G30" s="41" t="s">
        <v>959</v>
      </c>
      <c r="H30" s="60" t="str">
        <f>INDEX($B30:$D30,1,MATCH(Welcome!$S$6,$B$2:$D$2,0))</f>
        <v>% of total employees earning living wage***</v>
      </c>
      <c r="I30" s="323"/>
      <c r="J30" s="303" t="s">
        <v>920</v>
      </c>
      <c r="K30" s="324"/>
      <c r="L30" s="8" t="s">
        <v>37</v>
      </c>
      <c r="M30" s="8" t="s">
        <v>37</v>
      </c>
      <c r="N30" s="182" t="s">
        <v>37</v>
      </c>
    </row>
    <row r="31" spans="2:15" ht="37.049999999999997" customHeight="1">
      <c r="B31" s="117" t="s">
        <v>328</v>
      </c>
      <c r="C31" s="102" t="s">
        <v>1418</v>
      </c>
      <c r="E31" s="743"/>
      <c r="F31" s="131"/>
      <c r="G31" s="41" t="s">
        <v>960</v>
      </c>
      <c r="H31" s="124" t="str">
        <f>INDEX($B31:$D31,1,MATCH(Welcome!$S$6,$B$2:$D$2,0))</f>
        <v>% of employees accessing social security (total number of people when family members are covered)</v>
      </c>
      <c r="I31" s="323"/>
      <c r="J31" s="303" t="s">
        <v>920</v>
      </c>
      <c r="K31" s="625"/>
      <c r="L31" s="8" t="s">
        <v>37</v>
      </c>
      <c r="M31" s="8" t="s">
        <v>37</v>
      </c>
      <c r="N31" s="62"/>
    </row>
    <row r="32" spans="2:15" ht="37.049999999999997" customHeight="1">
      <c r="B32" s="117" t="s">
        <v>329</v>
      </c>
      <c r="C32" s="102" t="s">
        <v>1419</v>
      </c>
      <c r="E32" s="743"/>
      <c r="F32" s="11"/>
      <c r="G32" s="41" t="s">
        <v>961</v>
      </c>
      <c r="H32" s="124" t="str">
        <f>INDEX($B32:$D32,1,MATCH(Welcome!$S$6,$B$2:$D$2,0))</f>
        <v>% of total employees covered by collective bargaining agreements or involved into staff representation (if no agreement)</v>
      </c>
      <c r="I32" s="323"/>
      <c r="J32" s="303" t="s">
        <v>920</v>
      </c>
      <c r="K32" s="324"/>
      <c r="L32" s="8" t="s">
        <v>37</v>
      </c>
      <c r="M32" s="8" t="s">
        <v>37</v>
      </c>
      <c r="N32" s="62"/>
    </row>
    <row r="33" spans="2:14" ht="34.5" customHeight="1" thickBot="1">
      <c r="B33" s="122" t="s">
        <v>330</v>
      </c>
      <c r="C33" s="57" t="s">
        <v>1420</v>
      </c>
      <c r="E33" s="744"/>
      <c r="F33" s="12"/>
      <c r="G33" s="88" t="s">
        <v>962</v>
      </c>
      <c r="H33" s="126" t="str">
        <f>INDEX($B33:$D33,1,MATCH(Welcome!$S$6,$B$2:$D$2,0))</f>
        <v>% of total employees covered by Health and Safety policies</v>
      </c>
      <c r="I33" s="305"/>
      <c r="J33" s="306" t="s">
        <v>920</v>
      </c>
      <c r="K33" s="624"/>
      <c r="L33" s="14" t="s">
        <v>37</v>
      </c>
      <c r="M33" s="14" t="s">
        <v>37</v>
      </c>
      <c r="N33" s="134"/>
    </row>
    <row r="34" spans="2:14" ht="19.05" customHeight="1" thickBot="1">
      <c r="E34" s="27"/>
    </row>
    <row r="35" spans="2:14" ht="30" customHeight="1" thickBot="1">
      <c r="E35" s="788" t="str">
        <f>'SDG frame'!A24</f>
        <v>C - Accessibility/ affordability</v>
      </c>
      <c r="F35" s="959" t="str">
        <f>'  7 '!F29:M29</f>
        <v>Indicators related to accessibility</v>
      </c>
      <c r="G35" s="960"/>
      <c r="H35" s="960"/>
      <c r="I35" s="961"/>
      <c r="J35" s="961"/>
      <c r="K35" s="961"/>
      <c r="L35" s="960"/>
      <c r="M35" s="962"/>
    </row>
    <row r="36" spans="2:14" ht="30" customHeight="1">
      <c r="E36" s="789"/>
      <c r="F36" s="20" t="str">
        <f t="shared" ref="F36:M36" si="2">F29</f>
        <v>Indicator parameter</v>
      </c>
      <c r="G36" s="231" t="str">
        <f t="shared" si="2"/>
        <v>Indicator code</v>
      </c>
      <c r="H36" s="276" t="str">
        <f t="shared" si="2"/>
        <v>Title of the indicator</v>
      </c>
      <c r="I36" s="203" t="str">
        <f t="shared" si="2"/>
        <v>Output</v>
      </c>
      <c r="J36" s="204" t="str">
        <f t="shared" si="2"/>
        <v>Unit</v>
      </c>
      <c r="K36" s="205" t="str">
        <f t="shared" si="2"/>
        <v>Comments</v>
      </c>
      <c r="L36" s="277" t="str">
        <f t="shared" si="2"/>
        <v>IRIS reference</v>
      </c>
      <c r="M36" s="22" t="str">
        <f t="shared" si="2"/>
        <v>IRIS code</v>
      </c>
    </row>
    <row r="37" spans="2:14" ht="63.75" customHeight="1">
      <c r="B37" s="8" t="s">
        <v>331</v>
      </c>
      <c r="C37" s="473" t="s">
        <v>1437</v>
      </c>
      <c r="E37" s="790" t="str">
        <f>'SDG frame'!A25</f>
        <v>Indicators to track ease of access / efforts to reach the target population</v>
      </c>
      <c r="F37" s="41" t="str">
        <f>INDEX($B37:$D37,1,MATCH(Welcome!$S$6,$B$2:$D$2,0))</f>
        <v>Entry level salary</v>
      </c>
      <c r="G37" s="41" t="s">
        <v>963</v>
      </c>
      <c r="H37" s="68" t="str">
        <f>INDEX('IRIS indicators traductions'!$B$3:$I$49,MATCH(M37,'IRIS indicators traductions'!$B$5:$B$49,0)+2,MATCH(Welcome!$S$6,'IRIS indicators traductions'!$G$4:$I$4,0)+5)</f>
        <v xml:space="preserve">Ratio that compares the additional average wage paid to employees of the organization, to the average wage paid for a similar job in a similar industry/sector in the local market, at the end of the reporting period. </v>
      </c>
      <c r="I37" s="278"/>
      <c r="J37" s="263" t="s">
        <v>920</v>
      </c>
      <c r="K37" s="626"/>
      <c r="L37" s="110" t="str">
        <f>INDEX('IRIS indicators traductions'!$B$3:$I$49,MATCH(M37,'IRIS indicators traductions'!$B$5:$B$49,0)+2,MATCH(Welcome!$S$6,'IRIS indicators traductions'!$C$4:$E$4,0)+1)</f>
        <v xml:space="preserve">Wage Premium </v>
      </c>
      <c r="M37" s="9" t="s">
        <v>334</v>
      </c>
    </row>
    <row r="38" spans="2:14" ht="51" customHeight="1" thickBot="1">
      <c r="B38" s="8" t="s">
        <v>339</v>
      </c>
      <c r="C38" s="580" t="s">
        <v>1438</v>
      </c>
      <c r="E38" s="790"/>
      <c r="F38" s="41" t="str">
        <f>INDEX($B38:$D38,1,MATCH(Welcome!$S$6,$B$2:$D$2,0))</f>
        <v>Healthcare</v>
      </c>
      <c r="G38" s="41" t="s">
        <v>964</v>
      </c>
      <c r="H38" s="68" t="str">
        <f>INDEX('IRIS indicators traductions'!$B$3:$I$49,MATCH(M38,'IRIS indicators traductions'!$B$5:$B$49,0)+2,MATCH(Welcome!$S$6,'IRIS indicators traductions'!$G$4:$I$4,0)+5)</f>
        <v xml:space="preserve">Percentage of a full-time employee's healthcare premium that is covered. This should be based on benefits available to full-time employees as of the end of the reporting period. </v>
      </c>
      <c r="I38" s="282"/>
      <c r="J38" s="264" t="s">
        <v>920</v>
      </c>
      <c r="K38" s="627"/>
      <c r="L38" s="171" t="str">
        <f>INDEX('IRIS indicators traductions'!$B$3:$I$49,MATCH(M38,'IRIS indicators traductions'!$B$5:$B$49,0)+2,MATCH(Welcome!$S$6,'IRIS indicators traductions'!$C$4:$E$4,0)+1)</f>
        <v xml:space="preserve">Healthcare Benefits Premium Covered </v>
      </c>
      <c r="M38" s="9" t="s">
        <v>337</v>
      </c>
    </row>
    <row r="39" spans="2:14" ht="16.5" customHeight="1" thickBot="1">
      <c r="E39" s="790"/>
      <c r="F39" s="42"/>
      <c r="G39" s="43"/>
      <c r="H39" s="43"/>
      <c r="I39" s="43"/>
      <c r="J39" s="43"/>
      <c r="K39" s="43"/>
      <c r="L39" s="43"/>
      <c r="M39" s="44"/>
    </row>
    <row r="40" spans="2:14" ht="30" customHeight="1" thickBot="1">
      <c r="E40" s="790"/>
      <c r="F40" s="963" t="str">
        <f>'  7 '!F33:M33</f>
        <v>Indicators related to affordability</v>
      </c>
      <c r="G40" s="961"/>
      <c r="H40" s="961" t="s">
        <v>26</v>
      </c>
      <c r="I40" s="961"/>
      <c r="J40" s="961"/>
      <c r="K40" s="961"/>
      <c r="L40" s="961"/>
      <c r="M40" s="964"/>
    </row>
    <row r="41" spans="2:14" ht="30" customHeight="1">
      <c r="E41" s="790"/>
      <c r="F41" s="20" t="str">
        <f t="shared" ref="F41:M41" si="3">F36</f>
        <v>Indicator parameter</v>
      </c>
      <c r="G41" s="231" t="str">
        <f t="shared" si="3"/>
        <v>Indicator code</v>
      </c>
      <c r="H41" s="276" t="str">
        <f t="shared" si="3"/>
        <v>Title of the indicator</v>
      </c>
      <c r="I41" s="203" t="str">
        <f t="shared" si="3"/>
        <v>Output</v>
      </c>
      <c r="J41" s="204" t="str">
        <f t="shared" si="3"/>
        <v>Unit</v>
      </c>
      <c r="K41" s="205" t="str">
        <f t="shared" si="3"/>
        <v>Comments</v>
      </c>
      <c r="L41" s="277" t="str">
        <f t="shared" si="3"/>
        <v>IRIS reference</v>
      </c>
      <c r="M41" s="22" t="str">
        <f t="shared" si="3"/>
        <v>IRIS code</v>
      </c>
    </row>
    <row r="42" spans="2:14" ht="79.05" customHeight="1" thickBot="1">
      <c r="B42" s="12" t="s">
        <v>338</v>
      </c>
      <c r="C42" s="473" t="s">
        <v>1439</v>
      </c>
      <c r="E42" s="791"/>
      <c r="F42" s="577" t="str">
        <f>INDEX($B42:$D42,1,MATCH(Welcome!$S$6,$B$2:$D$2,0))</f>
        <v>Insurance, financial services, financial literacy</v>
      </c>
      <c r="G42" s="250" t="s">
        <v>965</v>
      </c>
      <c r="H42" s="582" t="str">
        <f>INDEX('IRIS indicators traductions'!$B$3:$I$49,MATCH(M42,'IRIS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42" s="282"/>
      <c r="J42" s="264" t="s">
        <v>918</v>
      </c>
      <c r="K42" s="283"/>
      <c r="L42" s="583" t="str">
        <f>INDEX('IRIS indicators traductions'!$B$3:$I$49,MATCH(M42,'IRIS indicators traductions'!$B$5:$B$49,0)+2,MATCH(Welcome!$S$6,'IRIS indicators traductions'!$C$4:$E$4,0)+1)</f>
        <v xml:space="preserve">Number of client individuals, provided new access </v>
      </c>
      <c r="M42" s="47" t="s">
        <v>49</v>
      </c>
    </row>
    <row r="43" spans="2:14" ht="18" customHeight="1" thickBot="1">
      <c r="E43" s="27"/>
    </row>
    <row r="44" spans="2:14" ht="33" customHeight="1">
      <c r="E44" s="796" t="str">
        <f>'SDG frame'!A26</f>
        <v>D - Satisfaction</v>
      </c>
      <c r="F44" s="800" t="str">
        <f>'SDG frame'!A36</f>
        <v>Indicators</v>
      </c>
      <c r="G44" s="800"/>
      <c r="H44" s="801"/>
      <c r="I44" s="802"/>
      <c r="J44" s="802"/>
      <c r="K44" s="802"/>
      <c r="L44" s="801"/>
      <c r="M44" s="803"/>
    </row>
    <row r="45" spans="2:14" ht="33" customHeight="1">
      <c r="E45" s="797"/>
      <c r="F45" s="613" t="str">
        <f>F36</f>
        <v>Indicator parameter</v>
      </c>
      <c r="G45" s="613" t="str">
        <f t="shared" ref="G45:M45" si="4">G36</f>
        <v>Indicator code</v>
      </c>
      <c r="H45" s="613" t="str">
        <f t="shared" si="4"/>
        <v>Title of the indicator</v>
      </c>
      <c r="I45" s="613" t="str">
        <f t="shared" si="4"/>
        <v>Output</v>
      </c>
      <c r="J45" s="613" t="str">
        <f t="shared" si="4"/>
        <v>Unit</v>
      </c>
      <c r="K45" s="613" t="str">
        <f t="shared" si="4"/>
        <v>Comments</v>
      </c>
      <c r="L45" s="613" t="str">
        <f t="shared" si="4"/>
        <v>IRIS reference</v>
      </c>
      <c r="M45" s="613" t="str">
        <f t="shared" si="4"/>
        <v>IRIS code</v>
      </c>
    </row>
    <row r="46" spans="2:14" ht="30" customHeight="1">
      <c r="B46" s="58" t="s">
        <v>1781</v>
      </c>
      <c r="C46" s="632" t="s">
        <v>1778</v>
      </c>
      <c r="E46" s="798" t="str">
        <f>'SDG frame'!A27</f>
        <v>Indicators to measure beneficiary's satisfaction (see Definitions tab)</v>
      </c>
      <c r="F46" s="11"/>
      <c r="G46" s="8" t="s">
        <v>1809</v>
      </c>
      <c r="H46" s="632" t="str">
        <f>INDEX($B46:$D46,1,MATCH(Welcome!$S$6,$B$2:$D$2,0))</f>
        <v>Price-performance ratio</v>
      </c>
      <c r="I46" s="290"/>
      <c r="J46" s="263"/>
      <c r="K46" s="291"/>
      <c r="L46" s="37" t="s">
        <v>37</v>
      </c>
      <c r="M46" s="38"/>
    </row>
    <row r="47" spans="2:14" ht="30" customHeight="1">
      <c r="B47" s="58" t="s">
        <v>1779</v>
      </c>
      <c r="C47" s="634" t="s">
        <v>1779</v>
      </c>
      <c r="E47" s="798"/>
      <c r="F47" s="11"/>
      <c r="G47" s="8" t="s">
        <v>1806</v>
      </c>
      <c r="H47" s="634" t="str">
        <f>INDEX($B47:$D47,1,MATCH(Welcome!$S$6,$B$2:$D$2,0))</f>
        <v>Net Promoter Score</v>
      </c>
      <c r="I47" s="302"/>
      <c r="J47" s="303"/>
      <c r="K47" s="304"/>
      <c r="L47" s="33" t="s">
        <v>37</v>
      </c>
      <c r="M47" s="152"/>
    </row>
    <row r="48" spans="2:14" ht="30" customHeight="1" thickBot="1">
      <c r="B48" s="58" t="s">
        <v>1782</v>
      </c>
      <c r="C48" s="634" t="s">
        <v>1780</v>
      </c>
      <c r="E48" s="798"/>
      <c r="F48" s="11"/>
      <c r="G48" s="8" t="s">
        <v>1810</v>
      </c>
      <c r="H48" s="634" t="str">
        <f>INDEX($B48:$D48,1,MATCH(Welcome!$S$6,$B$2:$D$2,0))</f>
        <v>Effort Rate</v>
      </c>
      <c r="I48" s="305"/>
      <c r="J48" s="306"/>
      <c r="K48" s="307"/>
      <c r="L48" s="37" t="s">
        <v>37</v>
      </c>
      <c r="M48" s="38"/>
    </row>
    <row r="49" spans="2:13" ht="18.600000000000001" customHeight="1" thickBot="1">
      <c r="E49" s="799"/>
      <c r="F49" s="52"/>
      <c r="G49" s="14"/>
      <c r="H49" s="644"/>
      <c r="I49" s="644"/>
      <c r="J49" s="487"/>
      <c r="K49" s="644"/>
      <c r="L49" s="46"/>
      <c r="M49" s="47"/>
    </row>
    <row r="50" spans="2:13" ht="28.05" customHeight="1" thickBot="1">
      <c r="B50" s="69" t="s">
        <v>340</v>
      </c>
      <c r="C50" s="102" t="s">
        <v>1422</v>
      </c>
      <c r="E50" s="27"/>
    </row>
    <row r="51" spans="2:13" ht="18.600000000000001" thickBot="1">
      <c r="E51" s="794" t="str">
        <f>'SDG frame'!A28</f>
        <v>E - Outcome</v>
      </c>
      <c r="F51" s="968" t="str">
        <f>'  7 '!F44:M44</f>
        <v>Indicators on observed changes</v>
      </c>
      <c r="G51" s="969"/>
      <c r="H51" s="969" t="s">
        <v>26</v>
      </c>
      <c r="I51" s="969"/>
      <c r="J51" s="969"/>
      <c r="K51" s="969"/>
      <c r="L51" s="969"/>
      <c r="M51" s="970"/>
    </row>
    <row r="52" spans="2:13" ht="30" customHeight="1">
      <c r="E52" s="795"/>
      <c r="F52" s="23" t="str">
        <f t="shared" ref="F52:M52" si="5">F41</f>
        <v>Indicator parameter</v>
      </c>
      <c r="G52" s="233" t="str">
        <f t="shared" si="5"/>
        <v>Indicator code</v>
      </c>
      <c r="H52" s="287" t="str">
        <f t="shared" si="5"/>
        <v>Title of the indicator</v>
      </c>
      <c r="I52" s="206" t="str">
        <f t="shared" si="5"/>
        <v>Output</v>
      </c>
      <c r="J52" s="207" t="str">
        <f t="shared" si="5"/>
        <v>Unit</v>
      </c>
      <c r="K52" s="208" t="str">
        <f t="shared" si="5"/>
        <v>Comments</v>
      </c>
      <c r="L52" s="288" t="str">
        <f t="shared" si="5"/>
        <v>IRIS reference</v>
      </c>
      <c r="M52" s="24" t="str">
        <f t="shared" si="5"/>
        <v>IRIS code</v>
      </c>
    </row>
    <row r="53" spans="2:13" ht="30" customHeight="1">
      <c r="B53" s="7" t="s">
        <v>1971</v>
      </c>
      <c r="C53" s="102" t="s">
        <v>1972</v>
      </c>
      <c r="E53" s="792" t="str">
        <f>'SDG frame'!A29</f>
        <v>Indicator of change (on the short run) or perception of change by the beneficiaries</v>
      </c>
      <c r="F53" s="17"/>
      <c r="G53" s="41" t="s">
        <v>966</v>
      </c>
      <c r="H53" s="551" t="str">
        <f>INDEX($B53:$D53,1,MATCH(Welcome!$S$6,$B$2:$D$2,0))</f>
        <v xml:space="preserve">Reduction in the proportion of informal employees per year </v>
      </c>
      <c r="I53" s="290"/>
      <c r="J53" s="263" t="s">
        <v>920</v>
      </c>
      <c r="K53" s="291"/>
      <c r="L53" s="37" t="s">
        <v>37</v>
      </c>
      <c r="M53" s="38" t="s">
        <v>37</v>
      </c>
    </row>
    <row r="54" spans="2:13" ht="52.05" customHeight="1" thickBot="1">
      <c r="B54" s="234" t="s">
        <v>341</v>
      </c>
      <c r="C54" s="102" t="s">
        <v>1423</v>
      </c>
      <c r="E54" s="792"/>
      <c r="F54" s="58"/>
      <c r="G54" s="41" t="s">
        <v>967</v>
      </c>
      <c r="H54" s="137" t="str">
        <f>INDEX($B50:$D50,1,MATCH(Welcome!$S$6,$B$2:$D$2,0))</f>
        <v xml:space="preserve">Total annual contribution to national wealth through taxes </v>
      </c>
      <c r="I54" s="321"/>
      <c r="J54" s="264" t="s">
        <v>919</v>
      </c>
      <c r="K54" s="322"/>
      <c r="L54" s="37" t="s">
        <v>37</v>
      </c>
      <c r="M54" s="38" t="s">
        <v>37</v>
      </c>
    </row>
    <row r="55" spans="2:13" ht="35.25" customHeight="1" thickBot="1">
      <c r="B55" s="13" t="s">
        <v>57</v>
      </c>
      <c r="C55" s="57" t="s">
        <v>1219</v>
      </c>
      <c r="E55" s="792"/>
      <c r="F55" s="58"/>
      <c r="G55" s="37"/>
      <c r="H55" s="106"/>
      <c r="I55" s="106"/>
      <c r="J55" s="41"/>
      <c r="K55" s="106"/>
      <c r="L55" s="37"/>
      <c r="M55" s="38"/>
    </row>
    <row r="56" spans="2:13" ht="20.25" customHeight="1" thickBot="1">
      <c r="E56" s="792"/>
      <c r="F56" s="968" t="str">
        <f>'  7 '!F48:M48</f>
        <v>Indicators of perception of changes</v>
      </c>
      <c r="G56" s="969"/>
      <c r="H56" s="969" t="s">
        <v>26</v>
      </c>
      <c r="I56" s="969"/>
      <c r="J56" s="969"/>
      <c r="K56" s="969"/>
      <c r="L56" s="969"/>
      <c r="M56" s="970"/>
    </row>
    <row r="57" spans="2:13" ht="30" customHeight="1">
      <c r="E57" s="792"/>
      <c r="F57" s="23" t="str">
        <f t="shared" ref="F57:M57" si="6">F52</f>
        <v>Indicator parameter</v>
      </c>
      <c r="G57" s="233" t="str">
        <f t="shared" si="6"/>
        <v>Indicator code</v>
      </c>
      <c r="H57" s="287" t="str">
        <f t="shared" si="6"/>
        <v>Title of the indicator</v>
      </c>
      <c r="I57" s="206" t="str">
        <f t="shared" si="6"/>
        <v>Output</v>
      </c>
      <c r="J57" s="207" t="str">
        <f t="shared" si="6"/>
        <v>Unit</v>
      </c>
      <c r="K57" s="208" t="str">
        <f t="shared" si="6"/>
        <v>Comments</v>
      </c>
      <c r="L57" s="288" t="str">
        <f t="shared" si="6"/>
        <v>IRIS reference</v>
      </c>
      <c r="M57" s="24" t="str">
        <f t="shared" si="6"/>
        <v>IRIS code</v>
      </c>
    </row>
    <row r="58" spans="2:13" ht="30" customHeight="1">
      <c r="E58" s="792"/>
      <c r="F58" s="51"/>
      <c r="G58" s="41" t="s">
        <v>968</v>
      </c>
      <c r="H58" s="551" t="str">
        <f>INDEX($B54:$D54,1,MATCH(Welcome!$S$6,$B$2:$D$2,0))</f>
        <v>% of beneficiaries who report an increase in their business income during period</v>
      </c>
      <c r="I58" s="290"/>
      <c r="J58" s="263" t="s">
        <v>920</v>
      </c>
      <c r="K58" s="291"/>
      <c r="L58" s="84" t="s">
        <v>37</v>
      </c>
      <c r="M58" s="85" t="s">
        <v>37</v>
      </c>
    </row>
    <row r="59" spans="2:13" ht="40.5" customHeight="1" thickBot="1">
      <c r="B59" s="117" t="s">
        <v>343</v>
      </c>
      <c r="C59" s="57" t="s">
        <v>1424</v>
      </c>
      <c r="E59" s="793"/>
      <c r="F59" s="52"/>
      <c r="G59" s="41" t="s">
        <v>969</v>
      </c>
      <c r="H59" s="563" t="str">
        <f>INDEX($B55:$D55,1,MATCH(Welcome!$S$6,$B$2:$D$2,0))</f>
        <v>% of beneficiaries who report a perception of improved standards of living</v>
      </c>
      <c r="I59" s="292"/>
      <c r="J59" s="264" t="s">
        <v>920</v>
      </c>
      <c r="K59" s="293"/>
      <c r="L59" s="46" t="s">
        <v>37</v>
      </c>
      <c r="M59" s="47" t="s">
        <v>37</v>
      </c>
    </row>
    <row r="60" spans="2:13" ht="40.5" customHeight="1" thickBot="1">
      <c r="B60" s="117" t="s">
        <v>345</v>
      </c>
      <c r="C60" s="102" t="s">
        <v>1425</v>
      </c>
      <c r="E60" s="96"/>
      <c r="F60" s="95"/>
      <c r="G60" s="95"/>
      <c r="I60" s="95"/>
      <c r="J60" s="269"/>
      <c r="K60" s="95"/>
      <c r="L60" s="95"/>
      <c r="M60" s="95"/>
    </row>
    <row r="61" spans="2:13" ht="40.5" customHeight="1" thickBot="1">
      <c r="B61" s="117" t="s">
        <v>347</v>
      </c>
      <c r="C61" s="57" t="s">
        <v>1426</v>
      </c>
      <c r="E61" s="768" t="str">
        <f>'SDG frame'!A30</f>
        <v>F - Impact</v>
      </c>
      <c r="F61" s="971" t="str">
        <f>'  7 '!F53:M53</f>
        <v>UN IAEG-SDGs indicators</v>
      </c>
      <c r="G61" s="972"/>
      <c r="H61" s="972" t="s">
        <v>26</v>
      </c>
      <c r="I61" s="972"/>
      <c r="J61" s="972"/>
      <c r="K61" s="972"/>
      <c r="L61" s="972"/>
      <c r="M61" s="973"/>
    </row>
    <row r="62" spans="2:13" ht="40.5" customHeight="1">
      <c r="B62" s="117" t="s">
        <v>349</v>
      </c>
      <c r="C62" s="57" t="s">
        <v>1427</v>
      </c>
      <c r="E62" s="769"/>
      <c r="F62" s="118" t="s">
        <v>65</v>
      </c>
      <c r="G62" s="236" t="str">
        <f t="shared" ref="G62:M62" si="7">G57</f>
        <v>Indicator code</v>
      </c>
      <c r="H62" s="294" t="str">
        <f t="shared" si="7"/>
        <v>Title of the indicator</v>
      </c>
      <c r="I62" s="199" t="str">
        <f t="shared" si="7"/>
        <v>Output</v>
      </c>
      <c r="J62" s="200" t="str">
        <f t="shared" si="7"/>
        <v>Unit</v>
      </c>
      <c r="K62" s="201" t="str">
        <f t="shared" si="7"/>
        <v>Comments</v>
      </c>
      <c r="L62" s="308" t="str">
        <f t="shared" si="7"/>
        <v>IRIS reference</v>
      </c>
      <c r="M62" s="119" t="str">
        <f t="shared" si="7"/>
        <v>IRIS code</v>
      </c>
    </row>
    <row r="63" spans="2:13" ht="40.5" customHeight="1">
      <c r="B63" s="117" t="s">
        <v>351</v>
      </c>
      <c r="C63" s="57" t="s">
        <v>1428</v>
      </c>
      <c r="E63" s="770" t="str">
        <f>'SDG frame'!A31</f>
        <v>The organizations can track the changes at the national level, measured on the SDG framework, to see whether their actions are in line with changes observed at the national level, and how they may have played a role</v>
      </c>
      <c r="F63" s="110" t="s">
        <v>342</v>
      </c>
      <c r="G63" s="41" t="s">
        <v>970</v>
      </c>
      <c r="H63" s="551" t="str">
        <f>INDEX($B59:$D59,1,MATCH(Welcome!$S$6,$B$2:$D$2,0))</f>
        <v xml:space="preserve">Annual growth rate of real GDP per capita </v>
      </c>
      <c r="I63" s="342"/>
      <c r="J63" s="343" t="s">
        <v>920</v>
      </c>
      <c r="K63" s="344"/>
      <c r="L63" s="8" t="s">
        <v>37</v>
      </c>
      <c r="M63" s="9" t="s">
        <v>37</v>
      </c>
    </row>
    <row r="64" spans="2:13" ht="40.5" customHeight="1">
      <c r="B64" s="117" t="s">
        <v>353</v>
      </c>
      <c r="C64" s="57" t="s">
        <v>1429</v>
      </c>
      <c r="E64" s="770"/>
      <c r="F64" s="110" t="s">
        <v>344</v>
      </c>
      <c r="G64" s="41" t="s">
        <v>971</v>
      </c>
      <c r="H64" s="117" t="str">
        <f>INDEX($B60:$D60,1,MATCH(Welcome!$S$6,$B$2:$D$2,0))</f>
        <v xml:space="preserve">Annual growth rate of real GDP per employed person </v>
      </c>
      <c r="I64" s="342"/>
      <c r="J64" s="343" t="s">
        <v>920</v>
      </c>
      <c r="K64" s="344"/>
      <c r="L64" s="8" t="s">
        <v>37</v>
      </c>
      <c r="M64" s="9" t="s">
        <v>37</v>
      </c>
    </row>
    <row r="65" spans="2:13" ht="40.5" customHeight="1">
      <c r="B65" s="117" t="s">
        <v>924</v>
      </c>
      <c r="C65" s="57" t="s">
        <v>1430</v>
      </c>
      <c r="E65" s="770"/>
      <c r="F65" s="110" t="s">
        <v>346</v>
      </c>
      <c r="G65" s="41" t="s">
        <v>972</v>
      </c>
      <c r="H65" s="117" t="str">
        <f>INDEX($B61:$D61,1,MATCH(Welcome!$S$6,$B$2:$D$2,0))</f>
        <v xml:space="preserve">Proportion of informal employment in non-agriculture employment, by sex </v>
      </c>
      <c r="I65" s="342"/>
      <c r="J65" s="343" t="s">
        <v>920</v>
      </c>
      <c r="K65" s="344"/>
      <c r="L65" s="8" t="s">
        <v>37</v>
      </c>
      <c r="M65" s="9" t="s">
        <v>37</v>
      </c>
    </row>
    <row r="66" spans="2:13" ht="40.5" customHeight="1">
      <c r="B66" s="117" t="s">
        <v>356</v>
      </c>
      <c r="C66" s="57" t="s">
        <v>1431</v>
      </c>
      <c r="E66" s="770"/>
      <c r="F66" s="110" t="s">
        <v>348</v>
      </c>
      <c r="G66" s="41" t="s">
        <v>973</v>
      </c>
      <c r="H66" s="124" t="str">
        <f>INDEX($B62:$D62,1,MATCH(Welcome!$S$6,$B$2:$D$2,0))</f>
        <v>Average hourly earnings of female and male employees, by occupation, age and persons with disabilities</v>
      </c>
      <c r="I66" s="323"/>
      <c r="J66" s="303" t="s">
        <v>919</v>
      </c>
      <c r="K66" s="324"/>
      <c r="L66" s="8" t="s">
        <v>37</v>
      </c>
      <c r="M66" s="9" t="s">
        <v>37</v>
      </c>
    </row>
    <row r="67" spans="2:13" ht="52.5" customHeight="1">
      <c r="B67" s="117" t="s">
        <v>358</v>
      </c>
      <c r="C67" s="57" t="s">
        <v>1432</v>
      </c>
      <c r="E67" s="770"/>
      <c r="F67" s="110" t="s">
        <v>350</v>
      </c>
      <c r="G67" s="41" t="s">
        <v>974</v>
      </c>
      <c r="H67" s="124" t="str">
        <f>INDEX($B63:$D63,1,MATCH(Welcome!$S$6,$B$2:$D$2,0))</f>
        <v>Unemployment rate, by sex, age and persons with disabilities</v>
      </c>
      <c r="I67" s="323"/>
      <c r="J67" s="343" t="s">
        <v>920</v>
      </c>
      <c r="K67" s="324"/>
      <c r="L67" s="8" t="s">
        <v>37</v>
      </c>
      <c r="M67" s="9" t="s">
        <v>37</v>
      </c>
    </row>
    <row r="68" spans="2:13" ht="40.5" customHeight="1">
      <c r="B68" s="117" t="s">
        <v>360</v>
      </c>
      <c r="C68" s="57" t="s">
        <v>1433</v>
      </c>
      <c r="E68" s="770"/>
      <c r="F68" s="110" t="s">
        <v>352</v>
      </c>
      <c r="G68" s="41" t="s">
        <v>975</v>
      </c>
      <c r="H68" s="124" t="str">
        <f>INDEX($B64:$D64,1,MATCH(Welcome!$S$6,$B$2:$D$2,0))</f>
        <v>Proportion of youth (aged 15-24 years) not in education, employment or training</v>
      </c>
      <c r="I68" s="323"/>
      <c r="J68" s="343" t="s">
        <v>920</v>
      </c>
      <c r="K68" s="324"/>
      <c r="L68" s="8" t="s">
        <v>37</v>
      </c>
      <c r="M68" s="9" t="s">
        <v>37</v>
      </c>
    </row>
    <row r="69" spans="2:13" ht="18">
      <c r="E69" s="770"/>
      <c r="F69" s="110" t="s">
        <v>354</v>
      </c>
      <c r="G69" s="41" t="s">
        <v>976</v>
      </c>
      <c r="H69" s="124" t="str">
        <f>INDEX($B65:$D65,1,MATCH(Welcome!$S$6,$B$2:$D$2,0))</f>
        <v>Proportion and number of children aged 5-17 years engaged in child labour</v>
      </c>
      <c r="I69" s="323"/>
      <c r="J69" s="343" t="s">
        <v>920</v>
      </c>
      <c r="K69" s="324"/>
      <c r="L69" s="8" t="s">
        <v>37</v>
      </c>
      <c r="M69" s="9" t="s">
        <v>37</v>
      </c>
    </row>
    <row r="70" spans="2:13" ht="26.25" customHeight="1">
      <c r="E70" s="770"/>
      <c r="F70" s="110" t="s">
        <v>355</v>
      </c>
      <c r="G70" s="41" t="s">
        <v>977</v>
      </c>
      <c r="H70" s="124" t="str">
        <f>INDEX($B66:$D66,1,MATCH(Welcome!$S$6,$B$2:$D$2,0))</f>
        <v>Frequency rates of fatal and non-fatal occupational injuries</v>
      </c>
      <c r="I70" s="323"/>
      <c r="J70" s="343" t="s">
        <v>920</v>
      </c>
      <c r="K70" s="324"/>
      <c r="L70" s="8" t="s">
        <v>37</v>
      </c>
      <c r="M70" s="9" t="s">
        <v>37</v>
      </c>
    </row>
    <row r="71" spans="2:13" ht="54.75" customHeight="1">
      <c r="E71" s="770"/>
      <c r="F71" s="110" t="s">
        <v>357</v>
      </c>
      <c r="G71" s="41" t="s">
        <v>978</v>
      </c>
      <c r="H71" s="124" t="str">
        <f>INDEX($B67:$D67,1,MATCH(Welcome!$S$6,$B$2:$D$2,0))</f>
        <v xml:space="preserve">Increase in national compliance of labour rights (freedom of association and collective bargaining) based on International Labour Organization (ILO) textual sources and national legislation, by sex and migrant status </v>
      </c>
      <c r="I71" s="323"/>
      <c r="J71" s="343" t="s">
        <v>920</v>
      </c>
      <c r="K71" s="324"/>
      <c r="L71" s="8" t="s">
        <v>37</v>
      </c>
      <c r="M71" s="9" t="s">
        <v>37</v>
      </c>
    </row>
    <row r="72" spans="2:13" ht="32.25" customHeight="1" thickBot="1">
      <c r="B72" s="579" t="s">
        <v>363</v>
      </c>
      <c r="C72" s="102" t="s">
        <v>1434</v>
      </c>
      <c r="E72" s="770"/>
      <c r="F72" s="110" t="s">
        <v>359</v>
      </c>
      <c r="G72" s="41" t="s">
        <v>979</v>
      </c>
      <c r="H72" s="124" t="str">
        <f>INDEX($B68:$D68,1,MATCH(Welcome!$S$6,$B$2:$D$2,0))</f>
        <v>Proportion of adults (15 years and older) with an account at a bank or other financial institution or with a mobile-money-service provider</v>
      </c>
      <c r="I72" s="325"/>
      <c r="J72" s="360" t="s">
        <v>920</v>
      </c>
      <c r="K72" s="326"/>
      <c r="L72" s="8" t="s">
        <v>37</v>
      </c>
      <c r="M72" s="9" t="s">
        <v>37</v>
      </c>
    </row>
    <row r="73" spans="2:13" ht="23.55" customHeight="1" thickBot="1">
      <c r="B73" s="186" t="s">
        <v>364</v>
      </c>
      <c r="C73" s="102" t="s">
        <v>1435</v>
      </c>
      <c r="E73" s="771"/>
      <c r="F73" s="125"/>
      <c r="G73" s="125"/>
      <c r="H73" s="126"/>
      <c r="I73" s="126"/>
      <c r="J73" s="257"/>
      <c r="K73" s="126"/>
      <c r="L73" s="14"/>
      <c r="M73" s="15"/>
    </row>
    <row r="74" spans="2:13" ht="36.75" customHeight="1" thickBot="1">
      <c r="B74" s="186" t="s">
        <v>366</v>
      </c>
      <c r="C74" s="529" t="s">
        <v>1228</v>
      </c>
    </row>
    <row r="75" spans="2:13" ht="40.049999999999997" customHeight="1">
      <c r="B75" s="186" t="s">
        <v>367</v>
      </c>
      <c r="C75" s="529" t="s">
        <v>1229</v>
      </c>
      <c r="E75" s="876" t="str">
        <f>'SDG frame'!A32</f>
        <v>Annexes</v>
      </c>
      <c r="F75" s="784" t="s">
        <v>71</v>
      </c>
      <c r="G75" s="784"/>
      <c r="H75" s="785"/>
      <c r="I75" s="56" t="s">
        <v>72</v>
      </c>
      <c r="J75" s="786" t="s">
        <v>73</v>
      </c>
      <c r="K75" s="787"/>
    </row>
    <row r="76" spans="2:13" ht="24.75" customHeight="1">
      <c r="B76" s="186" t="s">
        <v>368</v>
      </c>
      <c r="C76" s="529" t="s">
        <v>1230</v>
      </c>
      <c r="E76" s="877"/>
      <c r="F76" s="915" t="str">
        <f>INDEX($B72:$D72,1,MATCH(Welcome!$S$6,$B$2:$D$2,0))</f>
        <v>*definition: below international poverty line, OR national poverty line OR living in poverty according to national definition)</v>
      </c>
      <c r="G76" s="916"/>
      <c r="H76" s="917"/>
      <c r="I76" s="361" t="s">
        <v>361</v>
      </c>
      <c r="J76" s="937" t="s">
        <v>362</v>
      </c>
      <c r="K76" s="938"/>
    </row>
    <row r="77" spans="2:13" ht="24.75" customHeight="1">
      <c r="B77" s="186" t="s">
        <v>79</v>
      </c>
      <c r="C77" s="529" t="s">
        <v>1231</v>
      </c>
      <c r="E77" s="877"/>
      <c r="F77" s="934" t="str">
        <f>INDEX($B73:$D73,1,MATCH(Welcome!$S$6,$B$2:$D$2,0))</f>
        <v>** You can use additional segmentations:</v>
      </c>
      <c r="G77" s="935"/>
      <c r="H77" s="936"/>
      <c r="I77" s="141"/>
      <c r="J77" s="939" t="s">
        <v>248</v>
      </c>
      <c r="K77" s="940"/>
    </row>
    <row r="78" spans="2:13" ht="73.5" customHeight="1">
      <c r="B78" s="186" t="s">
        <v>1442</v>
      </c>
      <c r="C78" s="464" t="s">
        <v>1440</v>
      </c>
      <c r="E78" s="877"/>
      <c r="F78" s="934" t="str">
        <f>INDEX($B74:$D74,1,MATCH(Welcome!$S$6,$B$2:$D$2,0))</f>
        <v>·       Number of borrowers reached</v>
      </c>
      <c r="G78" s="935"/>
      <c r="H78" s="936"/>
      <c r="I78" s="141"/>
      <c r="J78" s="358"/>
      <c r="K78" s="447"/>
    </row>
    <row r="79" spans="2:13" ht="24.75" customHeight="1" thickBot="1">
      <c r="B79" s="576" t="s">
        <v>365</v>
      </c>
      <c r="C79" s="57" t="s">
        <v>1436</v>
      </c>
      <c r="E79" s="877"/>
      <c r="F79" s="934" t="str">
        <f>INDEX($B75:$D75,1,MATCH(Welcome!$S$6,$B$2:$D$2,0))</f>
        <v>·       Number of savers reached</v>
      </c>
      <c r="G79" s="935"/>
      <c r="H79" s="936"/>
      <c r="I79" s="141"/>
      <c r="J79" s="358"/>
      <c r="K79" s="447"/>
    </row>
    <row r="80" spans="2:13" ht="24.75" customHeight="1">
      <c r="E80" s="877"/>
      <c r="F80" s="934" t="str">
        <f>INDEX($B76:$D76,1,MATCH(Welcome!$S$6,$B$2:$D$2,0))</f>
        <v>·       Number of people accessing voluntary insurance</v>
      </c>
      <c r="G80" s="935"/>
      <c r="H80" s="936"/>
      <c r="I80" s="141"/>
      <c r="J80" s="358"/>
      <c r="K80" s="447"/>
    </row>
    <row r="81" spans="5:11" ht="24.75" customHeight="1">
      <c r="E81" s="877"/>
      <c r="F81" s="934" t="str">
        <f>INDEX($B77:$D77,1,MATCH(Welcome!$S$6,$B$2:$D$2,0))</f>
        <v>·       Number of SMEs reached</v>
      </c>
      <c r="G81" s="935"/>
      <c r="H81" s="936"/>
      <c r="I81" s="142"/>
      <c r="J81" s="358"/>
      <c r="K81" s="362"/>
    </row>
    <row r="82" spans="5:11" ht="44.55" customHeight="1">
      <c r="E82" s="877"/>
      <c r="F82" s="934" t="str">
        <f>INDEX($B78:$D78,1,MATCH(Welcome!$S$6,$B$2:$D$2,0))</f>
        <v>*** Definition Living Wage :  minimum income necessary for a worker to meet basic needs, defined at the minimum as housing, clothing and nutrition. Differs from the minimum wage (the lowest remuneration that employers may legally pay to workers), because the minimum wage is set by law and is not necessarily a living wage.</v>
      </c>
      <c r="G82" s="935"/>
      <c r="H82" s="936"/>
      <c r="I82" s="581" t="s">
        <v>1441</v>
      </c>
      <c r="J82" s="358"/>
      <c r="K82" s="363"/>
    </row>
    <row r="83" spans="5:11" ht="24.75" customHeight="1" thickBot="1">
      <c r="E83" s="878"/>
      <c r="F83" s="941" t="str">
        <f>INDEX($B79:$D79,1,MATCH(Welcome!$S$6,$B$2:$D$2,0))</f>
        <v>Use a multiple of market wage for entry positions</v>
      </c>
      <c r="G83" s="942"/>
      <c r="H83" s="943"/>
      <c r="I83" s="143"/>
      <c r="J83" s="359"/>
      <c r="K83" s="448"/>
    </row>
    <row r="84" spans="5:11" ht="24.75" customHeight="1"/>
    <row r="85" spans="5:11" ht="24.75" customHeight="1"/>
    <row r="86" spans="5:11" ht="24.75" customHeight="1"/>
    <row r="87" spans="5:11" ht="24.75" customHeight="1"/>
    <row r="88" spans="5:11" ht="24.75" customHeight="1"/>
  </sheetData>
  <sheetProtection selectLockedCells="1" selectUnlockedCells="1"/>
  <mergeCells count="47">
    <mergeCell ref="E2:J2"/>
    <mergeCell ref="E3:J3"/>
    <mergeCell ref="F23:M23"/>
    <mergeCell ref="F12:M12"/>
    <mergeCell ref="F9:M9"/>
    <mergeCell ref="F10:M10"/>
    <mergeCell ref="E12:E13"/>
    <mergeCell ref="F81:H81"/>
    <mergeCell ref="F76:H76"/>
    <mergeCell ref="F77:H77"/>
    <mergeCell ref="F78:H78"/>
    <mergeCell ref="E51:E52"/>
    <mergeCell ref="E53:E59"/>
    <mergeCell ref="E61:E62"/>
    <mergeCell ref="E63:E73"/>
    <mergeCell ref="E75:E83"/>
    <mergeCell ref="F75:H75"/>
    <mergeCell ref="F82:H82"/>
    <mergeCell ref="F83:H83"/>
    <mergeCell ref="F51:M51"/>
    <mergeCell ref="F56:M56"/>
    <mergeCell ref="F61:M61"/>
    <mergeCell ref="J75:K75"/>
    <mergeCell ref="J76:K76"/>
    <mergeCell ref="J77:K77"/>
    <mergeCell ref="F79:H79"/>
    <mergeCell ref="F80:H80"/>
    <mergeCell ref="N23:N24"/>
    <mergeCell ref="F35:M35"/>
    <mergeCell ref="F40:M40"/>
    <mergeCell ref="F28:M28"/>
    <mergeCell ref="N28:N29"/>
    <mergeCell ref="F44:M44"/>
    <mergeCell ref="E35:E36"/>
    <mergeCell ref="E37:E42"/>
    <mergeCell ref="E44:E45"/>
    <mergeCell ref="E46:E49"/>
    <mergeCell ref="N12:N13"/>
    <mergeCell ref="E14:E21"/>
    <mergeCell ref="E23:E24"/>
    <mergeCell ref="E25:E33"/>
    <mergeCell ref="O12:O13"/>
    <mergeCell ref="E5:E10"/>
    <mergeCell ref="F6:M6"/>
    <mergeCell ref="F5:M5"/>
    <mergeCell ref="F7:M7"/>
    <mergeCell ref="F8:M8"/>
  </mergeCells>
  <hyperlinks>
    <hyperlink ref="X35" r:id="rId1" display="Insee.fr : Les Comptes de la Nation : Dépenses des administrations publiques ventilées par fonction en 2016" xr:uid="{00000000-0004-0000-1100-000000000000}"/>
    <hyperlink ref="X34" r:id="rId2" display=" Insee.fr :  Pauvreté en conditions de vie de 2004 à 2014 " xr:uid="{00000000-0004-0000-1100-000001000000}"/>
    <hyperlink ref="X14" r:id="rId3" location="consulter-sommaire" display="Insee.fr : Revenu, niveau de vie et pauvreté en 2014" xr:uid="{00000000-0004-0000-1100-000002000000}"/>
  </hyperlinks>
  <pageMargins left="0.25" right="0.25" top="0.75" bottom="0.75" header="0.3" footer="0.3"/>
  <pageSetup paperSize="9" scale="17" firstPageNumber="0" orientation="landscape" horizontalDpi="300" verticalDpi="300" r:id="rId4"/>
  <headerFooter alignWithMargins="0"/>
  <drawing r:id="rId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pageSetUpPr fitToPage="1"/>
  </sheetPr>
  <dimension ref="B1:Y82"/>
  <sheetViews>
    <sheetView showGridLines="0" view="pageBreakPreview" topLeftCell="E11" zoomScale="50" zoomScaleNormal="25" zoomScaleSheetLayoutView="50" workbookViewId="0">
      <selection activeCell="E32" sqref="E32:E35"/>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1" style="27" customWidth="1"/>
    <col min="8" max="8" width="138.5" style="27" customWidth="1"/>
    <col min="9" max="9" width="26.796875" style="27" customWidth="1"/>
    <col min="10" max="10" width="10.296875" style="266" customWidth="1"/>
    <col min="11" max="11" width="29" style="27" customWidth="1"/>
    <col min="12" max="12" width="37.5" style="27" customWidth="1"/>
    <col min="13" max="13" width="34" style="27" customWidth="1"/>
    <col min="14" max="14" width="56.796875" style="27" customWidth="1"/>
    <col min="15" max="15" width="74.5" style="27" customWidth="1"/>
    <col min="16" max="16" width="7.79687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trad'!B11:C11,1,MATCH(Welcome!$S$6,$B$2:$D$2,0))</f>
        <v>Goal 9: Industry, Innovation, and Infrastructure</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trad'!E11:F11,1,MATCH(Welcome!$S$6,$B$2:$D$2,0))</f>
        <v>Build resilient infrastructure, promote inclusive and sustainable industrialization and foster innovation</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984" t="str">
        <f>'SDG frame'!A14</f>
        <v>Targets considered key of Social Enterprises</v>
      </c>
      <c r="F5" s="364" t="str">
        <f>'Traductions complementaires'!A60</f>
        <v>9.1 Develop quality, reliable, sustainable and resilient infrastructure, including regional and transborder infrastructure, to support economic development and human well-being, with a focus on affordable and equitable access for all</v>
      </c>
      <c r="G5" s="365"/>
      <c r="H5" s="366"/>
      <c r="I5" s="366"/>
      <c r="J5" s="367"/>
      <c r="K5" s="366"/>
      <c r="L5" s="366"/>
      <c r="M5" s="368"/>
      <c r="N5" s="30"/>
    </row>
    <row r="6" spans="2:25" s="31" customFormat="1" ht="36.75" customHeight="1">
      <c r="D6" s="29"/>
      <c r="E6" s="985"/>
      <c r="F6" s="369" t="str">
        <f>'Traductions complementaires'!A61</f>
        <v>9.3 Increase the access of small-scale industrial and other enterprises, in particular in developing countries, to financial services, including affordable credit, and their integration into value chains and markets</v>
      </c>
      <c r="G6" s="370"/>
      <c r="H6" s="371"/>
      <c r="I6" s="371"/>
      <c r="J6" s="372"/>
      <c r="K6" s="371"/>
      <c r="L6" s="371"/>
      <c r="M6" s="373"/>
      <c r="N6" s="30"/>
    </row>
    <row r="7" spans="2:25" s="31" customFormat="1" ht="36.75" customHeight="1" thickBot="1">
      <c r="D7" s="29"/>
      <c r="E7" s="986"/>
      <c r="F7" s="374" t="str">
        <f>'Traductions complementaires'!A62</f>
        <v>9.c Significantly increase access to information and communications technology and strive to provide universal and affordable access to the Internet in least developed countries by 2020</v>
      </c>
      <c r="G7" s="375"/>
      <c r="H7" s="376"/>
      <c r="I7" s="376"/>
      <c r="J7" s="377"/>
      <c r="K7" s="376"/>
      <c r="L7" s="376"/>
      <c r="M7" s="378"/>
      <c r="N7" s="30"/>
    </row>
    <row r="8" spans="2:25" ht="15.75" customHeight="1" thickBot="1">
      <c r="D8" s="29"/>
      <c r="E8" s="27"/>
    </row>
    <row r="9" spans="2:25" ht="30" customHeight="1">
      <c r="E9" s="749" t="str">
        <f>'SDG frame'!A20</f>
        <v>A - Global outreach (people)</v>
      </c>
      <c r="F9" s="755" t="str">
        <f>'SDG frame'!A36</f>
        <v>Indicators</v>
      </c>
      <c r="G9" s="756"/>
      <c r="H9" s="757"/>
      <c r="I9" s="758"/>
      <c r="J9" s="758"/>
      <c r="K9" s="758"/>
      <c r="L9" s="757"/>
      <c r="M9" s="759"/>
      <c r="N9" s="892" t="str">
        <f>'SDG frame'!A10</f>
        <v>Specify depending on the SDG:</v>
      </c>
      <c r="O9" s="892" t="str">
        <f>'SDG frame'!A11</f>
        <v>Additional segmentation for target public relevant for SDG's targets</v>
      </c>
    </row>
    <row r="10" spans="2:25" ht="30" customHeight="1" thickBot="1">
      <c r="E10" s="750"/>
      <c r="F10" s="4" t="str">
        <f>'SDG frame'!A2</f>
        <v>Indicator parameter</v>
      </c>
      <c r="G10" s="145" t="str">
        <f>'SDG frame'!A3</f>
        <v>Indicator code</v>
      </c>
      <c r="H10" s="261" t="str">
        <f>'SDG frame'!A4</f>
        <v>Title of the indicator</v>
      </c>
      <c r="I10" s="5" t="str">
        <f>'SDG frame'!A5</f>
        <v>Output</v>
      </c>
      <c r="J10" s="5" t="str">
        <f>'SDG frame'!A6</f>
        <v>Unit</v>
      </c>
      <c r="K10" s="5" t="str">
        <f>'SDG frame'!A7</f>
        <v>Comments</v>
      </c>
      <c r="L10" s="262" t="str">
        <f>'SDG frame'!A8</f>
        <v>IRIS reference</v>
      </c>
      <c r="M10" s="6" t="str">
        <f>'SDG frame'!A9</f>
        <v>IRIS code</v>
      </c>
      <c r="N10" s="987"/>
      <c r="O10" s="893"/>
    </row>
    <row r="11" spans="2:25" ht="44.25" customHeight="1">
      <c r="E11" s="751" t="str">
        <f>'SDG frame'!A21</f>
        <v>Scale in total number of beneficiaries reached/ covered</v>
      </c>
      <c r="F11" s="17" t="s">
        <v>37</v>
      </c>
      <c r="G11" s="41"/>
      <c r="H11" s="68" t="s">
        <v>37</v>
      </c>
      <c r="I11" s="234"/>
      <c r="J11" s="237"/>
      <c r="K11" s="234"/>
      <c r="L11" s="8" t="s">
        <v>37</v>
      </c>
      <c r="M11" s="110" t="s">
        <v>37</v>
      </c>
      <c r="N11" s="158" t="s">
        <v>37</v>
      </c>
      <c r="O11" s="247" t="str">
        <f>'Codes indicateurs'!A12</f>
        <v xml:space="preserve">a - Number of rural individuals </v>
      </c>
    </row>
    <row r="12" spans="2:25" ht="24.75" customHeight="1" thickBot="1">
      <c r="E12" s="752"/>
      <c r="F12" s="12"/>
      <c r="G12" s="14"/>
      <c r="H12" s="90"/>
      <c r="I12" s="90"/>
      <c r="J12" s="88"/>
      <c r="K12" s="90"/>
      <c r="L12" s="88"/>
      <c r="M12" s="14"/>
      <c r="N12" s="159"/>
      <c r="O12" s="220" t="str">
        <f>'Codes indicateurs'!A13</f>
        <v xml:space="preserve">b - Number of urban individuals </v>
      </c>
    </row>
    <row r="13" spans="2:25" ht="19.05" customHeight="1" thickBot="1">
      <c r="E13" s="27"/>
    </row>
    <row r="14" spans="2:25" ht="30" customHeight="1" thickBot="1">
      <c r="B14" s="149" t="s">
        <v>372</v>
      </c>
      <c r="C14" s="149" t="s">
        <v>372</v>
      </c>
      <c r="E14" s="747" t="str">
        <f>'SDG frame'!A22</f>
        <v>B - Global outreach (product)</v>
      </c>
      <c r="F14" s="760" t="str">
        <f>F9</f>
        <v>Indicators</v>
      </c>
      <c r="G14" s="761"/>
      <c r="H14" s="762"/>
      <c r="I14" s="763"/>
      <c r="J14" s="763"/>
      <c r="K14" s="763"/>
      <c r="L14" s="762"/>
      <c r="M14" s="764"/>
      <c r="N14" s="753" t="str">
        <f>N9</f>
        <v>Specify depending on the SDG:</v>
      </c>
    </row>
    <row r="15" spans="2:25" ht="30" customHeight="1">
      <c r="B15" s="41" t="s">
        <v>377</v>
      </c>
      <c r="C15" s="473" t="s">
        <v>1452</v>
      </c>
      <c r="E15" s="748"/>
      <c r="F15" s="18" t="str">
        <f>F10</f>
        <v>Indicator parameter</v>
      </c>
      <c r="G15" s="230" t="str">
        <f t="shared" ref="G15:M15" si="0">G10</f>
        <v>Indicator code</v>
      </c>
      <c r="H15" s="190" t="str">
        <f t="shared" si="0"/>
        <v>Title of the indicator</v>
      </c>
      <c r="I15" s="212" t="str">
        <f t="shared" si="0"/>
        <v>Output</v>
      </c>
      <c r="J15" s="213" t="str">
        <f t="shared" si="0"/>
        <v>Unit</v>
      </c>
      <c r="K15" s="214" t="str">
        <f t="shared" si="0"/>
        <v>Comments</v>
      </c>
      <c r="L15" s="272" t="str">
        <f t="shared" si="0"/>
        <v>IRIS reference</v>
      </c>
      <c r="M15" s="19" t="str">
        <f t="shared" si="0"/>
        <v>IRIS code</v>
      </c>
      <c r="N15" s="754"/>
    </row>
    <row r="16" spans="2:25" ht="38.549999999999997" customHeight="1">
      <c r="B16" s="68" t="s">
        <v>374</v>
      </c>
      <c r="C16" s="27" t="s">
        <v>1453</v>
      </c>
      <c r="E16" s="743" t="str">
        <f>'SDG frame'!A23</f>
        <v xml:space="preserve">Scale in total number of products sold / distributed / offered </v>
      </c>
      <c r="F16" s="41" t="str">
        <f>INDEX($B14:$D14,1,MATCH(Welcome!$S$6,$B$2:$D$2,0))</f>
        <v>Infrastructure</v>
      </c>
      <c r="G16" s="149" t="s">
        <v>812</v>
      </c>
      <c r="H16" s="60" t="str">
        <f>INDEX($B19:$D19,1,MATCH(Welcome!$S$6,$B$2:$D$2,0))</f>
        <v>Quantity of modern, sustainable, quality infrastructure and factories built or renovated</v>
      </c>
      <c r="I16" s="380"/>
      <c r="J16" s="379" t="s">
        <v>925</v>
      </c>
      <c r="K16" s="381"/>
      <c r="L16" s="149" t="s">
        <v>37</v>
      </c>
      <c r="M16" s="170" t="s">
        <v>37</v>
      </c>
      <c r="N16" s="573" t="str">
        <f>INDEX($B16:$D16,1,MATCH(Welcome!$S$6,$B$2:$D$2,0))</f>
        <v>Internet and telecommunication</v>
      </c>
    </row>
    <row r="17" spans="2:14" ht="31.5" customHeight="1">
      <c r="B17" s="68" t="s">
        <v>375</v>
      </c>
      <c r="C17" s="27" t="s">
        <v>1454</v>
      </c>
      <c r="E17" s="743"/>
      <c r="F17" s="41" t="str">
        <f>INDEX($B15:$D15,1,MATCH(Welcome!$S$6,$B$2:$D$2,0))</f>
        <v>Financial services</v>
      </c>
      <c r="G17" s="149" t="s">
        <v>813</v>
      </c>
      <c r="H17" s="60" t="str">
        <f>INDEX($B20:$D20,1,MATCH(Welcome!$S$6,$B$2:$D$2,0))</f>
        <v>Number of SMEs* with access to loans, insurance, savings</v>
      </c>
      <c r="I17" s="290"/>
      <c r="J17" s="263" t="s">
        <v>918</v>
      </c>
      <c r="K17" s="291"/>
      <c r="L17" s="8" t="s">
        <v>37</v>
      </c>
      <c r="M17" s="9" t="s">
        <v>37</v>
      </c>
      <c r="N17" s="452" t="str">
        <f>INDEX($B17:$D17,1,MATCH(Welcome!$S$6,$B$2:$D$2,0))</f>
        <v>Local transportation</v>
      </c>
    </row>
    <row r="18" spans="2:14" ht="39" customHeight="1" thickBot="1">
      <c r="B18" s="68" t="s">
        <v>376</v>
      </c>
      <c r="C18" s="27" t="s">
        <v>1455</v>
      </c>
      <c r="E18" s="743"/>
      <c r="F18" s="417" t="str">
        <f>'  8 '!F16</f>
        <v>Additional indicators considering the segmentation</v>
      </c>
      <c r="G18" s="418" t="s">
        <v>980</v>
      </c>
      <c r="H18" s="564" t="str">
        <f>INDEX($B21:$D21,1,MATCH(Welcome!$S$6,$B$2:$D$2,0))</f>
        <v>Quantity of infrastructure in rural areas</v>
      </c>
      <c r="I18" s="420"/>
      <c r="J18" s="421"/>
      <c r="K18" s="422"/>
      <c r="L18" s="418"/>
      <c r="M18" s="423"/>
      <c r="N18" s="452" t="str">
        <f>INDEX($B18:$D18,1,MATCH(Welcome!$S$6,$B$2:$D$2,0))</f>
        <v>Other (adapted to SB)</v>
      </c>
    </row>
    <row r="19" spans="2:14" ht="38.25" customHeight="1" thickBot="1">
      <c r="B19" s="169" t="s">
        <v>373</v>
      </c>
      <c r="C19" s="102" t="s">
        <v>1456</v>
      </c>
      <c r="E19" s="744"/>
      <c r="F19" s="258"/>
      <c r="G19" s="259"/>
      <c r="H19" s="584" t="str">
        <f>'  8 '!H17</f>
        <v>Add relevant indicators depending on the organisation context</v>
      </c>
      <c r="I19" s="438"/>
      <c r="J19" s="439"/>
      <c r="K19" s="438"/>
      <c r="L19" s="259"/>
      <c r="M19" s="196"/>
      <c r="N19" s="134"/>
    </row>
    <row r="20" spans="2:14" ht="19.05" customHeight="1" thickBot="1">
      <c r="B20" s="68" t="s">
        <v>378</v>
      </c>
      <c r="C20" s="57" t="s">
        <v>1457</v>
      </c>
      <c r="E20" s="27"/>
    </row>
    <row r="21" spans="2:14" ht="30" customHeight="1" thickBot="1">
      <c r="B21" s="419" t="s">
        <v>981</v>
      </c>
      <c r="C21" s="27" t="s">
        <v>1458</v>
      </c>
      <c r="E21" s="788" t="str">
        <f>'SDG frame'!A24</f>
        <v>C - Accessibility/ affordability</v>
      </c>
      <c r="F21" s="840" t="str">
        <f>'SDG frame'!A53</f>
        <v>Indicators related to accessibility</v>
      </c>
      <c r="G21" s="804"/>
      <c r="H21" s="805"/>
      <c r="I21" s="806"/>
      <c r="J21" s="806"/>
      <c r="K21" s="806"/>
      <c r="L21" s="805"/>
      <c r="M21" s="807"/>
    </row>
    <row r="22" spans="2:14" ht="30" customHeight="1">
      <c r="E22" s="789"/>
      <c r="F22" s="20" t="str">
        <f t="shared" ref="F22:M22" si="1">F15</f>
        <v>Indicator parameter</v>
      </c>
      <c r="G22" s="231" t="str">
        <f t="shared" si="1"/>
        <v>Indicator code</v>
      </c>
      <c r="H22" s="276" t="str">
        <f t="shared" si="1"/>
        <v>Title of the indicator</v>
      </c>
      <c r="I22" s="203" t="str">
        <f t="shared" si="1"/>
        <v>Output</v>
      </c>
      <c r="J22" s="204" t="str">
        <f t="shared" si="1"/>
        <v>Unit</v>
      </c>
      <c r="K22" s="205" t="str">
        <f t="shared" si="1"/>
        <v>Comments</v>
      </c>
      <c r="L22" s="277" t="str">
        <f t="shared" si="1"/>
        <v>IRIS reference</v>
      </c>
      <c r="M22" s="22" t="str">
        <f t="shared" si="1"/>
        <v>IRIS code</v>
      </c>
    </row>
    <row r="23" spans="2:14" ht="63.75" customHeight="1">
      <c r="B23" s="41" t="s">
        <v>379</v>
      </c>
      <c r="C23" s="473" t="s">
        <v>1470</v>
      </c>
      <c r="E23" s="790" t="str">
        <f>'SDG frame'!A25</f>
        <v>Indicators to track ease of access / efforts to reach the target population</v>
      </c>
      <c r="F23" s="41" t="str">
        <f>INDEX($B23:$D23,1,MATCH(Welcome!$S$6,$B$2:$D$2,0))</f>
        <v>Internet connections</v>
      </c>
      <c r="G23" s="149" t="s">
        <v>814</v>
      </c>
      <c r="H23" s="68" t="str">
        <f>INDEX('IRIS indicators traductions'!$B$3:$I$49,MATCH(M23,'IRIS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23" s="278"/>
      <c r="J23" s="263" t="s">
        <v>918</v>
      </c>
      <c r="K23" s="279"/>
      <c r="L23" s="171" t="str">
        <f>INDEX('IRIS indicators traductions'!$B$3:$I$49,MATCH(M23,'IRIS indicators traductions'!$B$5:$B$49,0)+2,MATCH(Welcome!$S$6,'IRIS indicators traductions'!$C$4:$E$4,0)+1)</f>
        <v xml:space="preserve">Number of client individuals, provided new access </v>
      </c>
      <c r="M23" s="9" t="s">
        <v>49</v>
      </c>
    </row>
    <row r="24" spans="2:14" ht="67.5" customHeight="1" thickBot="1">
      <c r="B24" s="41" t="s">
        <v>380</v>
      </c>
      <c r="C24" s="27" t="s">
        <v>1471</v>
      </c>
      <c r="E24" s="790"/>
      <c r="F24" s="41" t="str">
        <f>INDEX($B24:$D24,1,MATCH(Welcome!$S$6,$B$2:$D$2,0))</f>
        <v xml:space="preserve">Loans for SMEs: </v>
      </c>
      <c r="G24" s="149" t="s">
        <v>815</v>
      </c>
      <c r="H24" s="68" t="str">
        <f>INDEX('IRIS indicators traductions'!$B$3:$I$49,MATCH(M24,'IRIS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24" s="282"/>
      <c r="J24" s="264" t="s">
        <v>918</v>
      </c>
      <c r="K24" s="283"/>
      <c r="L24" s="171" t="str">
        <f>INDEX('IRIS indicators traductions'!$B$3:$I$49,MATCH(M24,'IRIS indicators traductions'!$B$5:$B$49,0)+2,MATCH(Welcome!$S$6,'IRIS indicators traductions'!$C$4:$E$4,0)+1)</f>
        <v xml:space="preserve">Number of client individuals, provided new access </v>
      </c>
      <c r="M24" s="152" t="s">
        <v>49</v>
      </c>
    </row>
    <row r="25" spans="2:14" ht="16.5" customHeight="1" thickBot="1">
      <c r="E25" s="790"/>
      <c r="F25" s="42"/>
      <c r="G25" s="43"/>
      <c r="H25" s="43"/>
      <c r="I25" s="43"/>
      <c r="J25" s="43"/>
      <c r="K25" s="43"/>
      <c r="L25" s="43"/>
      <c r="M25" s="44"/>
    </row>
    <row r="26" spans="2:14" ht="30" customHeight="1">
      <c r="E26" s="790"/>
      <c r="F26" s="840" t="str">
        <f>'SDG frame'!A54</f>
        <v>Indicators related to affordability</v>
      </c>
      <c r="G26" s="804"/>
      <c r="H26" s="805" t="s">
        <v>26</v>
      </c>
      <c r="I26" s="805"/>
      <c r="J26" s="805"/>
      <c r="K26" s="805"/>
      <c r="L26" s="805"/>
      <c r="M26" s="807"/>
    </row>
    <row r="27" spans="2:14" ht="30" customHeight="1">
      <c r="E27" s="790"/>
      <c r="F27" s="20" t="str">
        <f t="shared" ref="F27:M27" si="2">F22</f>
        <v>Indicator parameter</v>
      </c>
      <c r="G27" s="231" t="str">
        <f t="shared" si="2"/>
        <v>Indicator code</v>
      </c>
      <c r="H27" s="21" t="str">
        <f t="shared" si="2"/>
        <v>Title of the indicator</v>
      </c>
      <c r="I27" s="21" t="str">
        <f t="shared" si="2"/>
        <v>Output</v>
      </c>
      <c r="J27" s="21" t="str">
        <f t="shared" si="2"/>
        <v>Unit</v>
      </c>
      <c r="K27" s="21" t="str">
        <f t="shared" si="2"/>
        <v>Comments</v>
      </c>
      <c r="L27" s="21" t="str">
        <f t="shared" si="2"/>
        <v>IRIS reference</v>
      </c>
      <c r="M27" s="22" t="str">
        <f t="shared" si="2"/>
        <v>IRIS code</v>
      </c>
    </row>
    <row r="28" spans="2:14" ht="34.049999999999997" customHeight="1" thickBot="1">
      <c r="E28" s="791"/>
      <c r="F28" s="88" t="s">
        <v>37</v>
      </c>
      <c r="G28" s="88"/>
      <c r="H28" s="90" t="s">
        <v>37</v>
      </c>
      <c r="I28" s="90"/>
      <c r="J28" s="88"/>
      <c r="K28" s="90"/>
      <c r="L28" s="153" t="s">
        <v>37</v>
      </c>
      <c r="M28" s="47" t="s">
        <v>37</v>
      </c>
    </row>
    <row r="29" spans="2:14" ht="18" customHeight="1" thickBot="1">
      <c r="E29" s="27"/>
    </row>
    <row r="30" spans="2:14" ht="33" customHeight="1">
      <c r="E30" s="796" t="str">
        <f>'SDG frame'!A26</f>
        <v>D - Satisfaction</v>
      </c>
      <c r="F30" s="800" t="str">
        <f>'SDG frame'!A36</f>
        <v>Indicators</v>
      </c>
      <c r="G30" s="800"/>
      <c r="H30" s="801"/>
      <c r="I30" s="802"/>
      <c r="J30" s="802"/>
      <c r="K30" s="802"/>
      <c r="L30" s="801"/>
      <c r="M30" s="803"/>
    </row>
    <row r="31" spans="2:14" ht="33" customHeight="1">
      <c r="E31" s="797"/>
      <c r="F31" s="613" t="str">
        <f>F22</f>
        <v>Indicator parameter</v>
      </c>
      <c r="G31" s="613" t="str">
        <f t="shared" ref="G31:M31" si="3">G22</f>
        <v>Indicator code</v>
      </c>
      <c r="H31" s="613" t="str">
        <f t="shared" si="3"/>
        <v>Title of the indicator</v>
      </c>
      <c r="I31" s="613" t="str">
        <f t="shared" si="3"/>
        <v>Output</v>
      </c>
      <c r="J31" s="613" t="str">
        <f t="shared" si="3"/>
        <v>Unit</v>
      </c>
      <c r="K31" s="613" t="str">
        <f t="shared" si="3"/>
        <v>Comments</v>
      </c>
      <c r="L31" s="613" t="str">
        <f t="shared" si="3"/>
        <v>IRIS reference</v>
      </c>
      <c r="M31" s="613" t="str">
        <f t="shared" si="3"/>
        <v>IRIS code</v>
      </c>
    </row>
    <row r="32" spans="2:14" ht="30" customHeight="1">
      <c r="B32" s="58" t="s">
        <v>1781</v>
      </c>
      <c r="C32" s="632" t="s">
        <v>1778</v>
      </c>
      <c r="E32" s="798" t="str">
        <f>'SDG frame'!A27</f>
        <v>Indicators to measure beneficiary's satisfaction (see Definitions tab)</v>
      </c>
      <c r="F32" s="11"/>
      <c r="G32" s="8" t="s">
        <v>1811</v>
      </c>
      <c r="H32" s="632" t="str">
        <f>INDEX($B32:$D32,1,MATCH(Welcome!$S$6,$B$2:$D$2,0))</f>
        <v>Price-performance ratio</v>
      </c>
      <c r="I32" s="290"/>
      <c r="J32" s="263"/>
      <c r="K32" s="291"/>
      <c r="L32" s="37" t="s">
        <v>37</v>
      </c>
      <c r="M32" s="38"/>
    </row>
    <row r="33" spans="2:13" ht="30" customHeight="1">
      <c r="B33" s="58" t="s">
        <v>1779</v>
      </c>
      <c r="C33" s="634" t="s">
        <v>1779</v>
      </c>
      <c r="E33" s="798"/>
      <c r="F33" s="11"/>
      <c r="G33" s="8" t="s">
        <v>1812</v>
      </c>
      <c r="H33" s="634" t="str">
        <f>INDEX($B33:$D33,1,MATCH(Welcome!$S$6,$B$2:$D$2,0))</f>
        <v>Net Promoter Score</v>
      </c>
      <c r="I33" s="302"/>
      <c r="J33" s="303"/>
      <c r="K33" s="304"/>
      <c r="L33" s="33" t="s">
        <v>37</v>
      </c>
      <c r="M33" s="152"/>
    </row>
    <row r="34" spans="2:13" ht="30" customHeight="1" thickBot="1">
      <c r="B34" s="58" t="s">
        <v>1782</v>
      </c>
      <c r="C34" s="634" t="s">
        <v>1780</v>
      </c>
      <c r="E34" s="798"/>
      <c r="F34" s="11"/>
      <c r="G34" s="8" t="s">
        <v>1813</v>
      </c>
      <c r="H34" s="634" t="str">
        <f>INDEX($B34:$D34,1,MATCH(Welcome!$S$6,$B$2:$D$2,0))</f>
        <v>Effort Rate</v>
      </c>
      <c r="I34" s="305"/>
      <c r="J34" s="306"/>
      <c r="K34" s="307"/>
      <c r="L34" s="37" t="s">
        <v>37</v>
      </c>
      <c r="M34" s="38"/>
    </row>
    <row r="35" spans="2:13" ht="18.600000000000001" customHeight="1" thickBot="1">
      <c r="B35" s="68" t="s">
        <v>1973</v>
      </c>
      <c r="C35" s="102" t="s">
        <v>1974</v>
      </c>
      <c r="E35" s="799"/>
      <c r="F35" s="52"/>
      <c r="G35" s="14"/>
      <c r="H35" s="644"/>
      <c r="I35" s="644"/>
      <c r="J35" s="487"/>
      <c r="K35" s="644"/>
      <c r="L35" s="46"/>
      <c r="M35" s="47"/>
    </row>
    <row r="36" spans="2:13" ht="15" thickBot="1">
      <c r="E36" s="27"/>
    </row>
    <row r="37" spans="2:13" ht="30" customHeight="1" thickBot="1">
      <c r="E37" s="794" t="str">
        <f>'SDG frame'!A28</f>
        <v>E - Outcome</v>
      </c>
      <c r="F37" s="838" t="str">
        <f>'SDG frame'!A55</f>
        <v>Indicators on observed changes</v>
      </c>
      <c r="G37" s="813"/>
      <c r="H37" s="814" t="s">
        <v>26</v>
      </c>
      <c r="I37" s="815"/>
      <c r="J37" s="815"/>
      <c r="K37" s="815"/>
      <c r="L37" s="814"/>
      <c r="M37" s="816"/>
    </row>
    <row r="38" spans="2:13" ht="30" customHeight="1">
      <c r="E38" s="795"/>
      <c r="F38" s="23" t="str">
        <f t="shared" ref="F38:M38" si="4">F27</f>
        <v>Indicator parameter</v>
      </c>
      <c r="G38" s="233" t="str">
        <f t="shared" si="4"/>
        <v>Indicator code</v>
      </c>
      <c r="H38" s="287" t="str">
        <f t="shared" si="4"/>
        <v>Title of the indicator</v>
      </c>
      <c r="I38" s="206" t="str">
        <f t="shared" si="4"/>
        <v>Output</v>
      </c>
      <c r="J38" s="207" t="str">
        <f t="shared" si="4"/>
        <v>Unit</v>
      </c>
      <c r="K38" s="208" t="str">
        <f t="shared" si="4"/>
        <v>Comments</v>
      </c>
      <c r="L38" s="288" t="str">
        <f t="shared" si="4"/>
        <v>IRIS reference</v>
      </c>
      <c r="M38" s="24" t="str">
        <f t="shared" si="4"/>
        <v>IRIS code</v>
      </c>
    </row>
    <row r="39" spans="2:13" ht="52.05" customHeight="1" thickBot="1">
      <c r="B39" s="7" t="s">
        <v>381</v>
      </c>
      <c r="C39" s="102" t="s">
        <v>1459</v>
      </c>
      <c r="E39" s="792" t="str">
        <f>'SDG frame'!A29</f>
        <v>Indicator of change (on the short run) or perception of change by the beneficiaries</v>
      </c>
      <c r="F39" s="17"/>
      <c r="G39" s="149" t="s">
        <v>816</v>
      </c>
      <c r="H39" s="60" t="str">
        <f>INDEX($B35:$D35,1,MATCH(Welcome!$S$6,$B$2:$D$2,0))</f>
        <v>Number of people living at less than 2 km from the infrastructures / factories that they can use or are using (depending on social business nature)</v>
      </c>
      <c r="I39" s="292"/>
      <c r="J39" s="264" t="s">
        <v>918</v>
      </c>
      <c r="K39" s="293"/>
      <c r="L39" s="37" t="s">
        <v>37</v>
      </c>
      <c r="M39" s="38" t="s">
        <v>37</v>
      </c>
    </row>
    <row r="40" spans="2:13" ht="46.5" customHeight="1" thickBot="1">
      <c r="B40" s="7" t="s">
        <v>382</v>
      </c>
      <c r="C40" s="57" t="s">
        <v>1460</v>
      </c>
      <c r="E40" s="792"/>
      <c r="F40" s="58"/>
      <c r="G40" s="37"/>
      <c r="H40" s="106"/>
      <c r="I40" s="106"/>
      <c r="J40" s="41"/>
      <c r="K40" s="106"/>
      <c r="L40" s="37"/>
      <c r="M40" s="38"/>
    </row>
    <row r="41" spans="2:13" ht="20.25" customHeight="1" thickBot="1">
      <c r="E41" s="792"/>
      <c r="F41" s="838" t="str">
        <f>'SDG frame'!A56</f>
        <v>Indicators of perception of changes</v>
      </c>
      <c r="G41" s="813"/>
      <c r="H41" s="814" t="s">
        <v>26</v>
      </c>
      <c r="I41" s="815"/>
      <c r="J41" s="815"/>
      <c r="K41" s="815"/>
      <c r="L41" s="814"/>
      <c r="M41" s="816"/>
    </row>
    <row r="42" spans="2:13" ht="30" customHeight="1">
      <c r="E42" s="792"/>
      <c r="F42" s="23" t="str">
        <f t="shared" ref="F42:M42" si="5">F38</f>
        <v>Indicator parameter</v>
      </c>
      <c r="G42" s="233" t="str">
        <f t="shared" si="5"/>
        <v>Indicator code</v>
      </c>
      <c r="H42" s="287" t="str">
        <f t="shared" si="5"/>
        <v>Title of the indicator</v>
      </c>
      <c r="I42" s="206" t="str">
        <f t="shared" si="5"/>
        <v>Output</v>
      </c>
      <c r="J42" s="207" t="str">
        <f t="shared" si="5"/>
        <v>Unit</v>
      </c>
      <c r="K42" s="208" t="str">
        <f t="shared" si="5"/>
        <v>Comments</v>
      </c>
      <c r="L42" s="288" t="str">
        <f t="shared" si="5"/>
        <v>IRIS reference</v>
      </c>
      <c r="M42" s="24" t="str">
        <f t="shared" si="5"/>
        <v>IRIS code</v>
      </c>
    </row>
    <row r="43" spans="2:13" ht="30" customHeight="1">
      <c r="E43" s="792"/>
      <c r="F43" s="51"/>
      <c r="G43" s="149" t="s">
        <v>817</v>
      </c>
      <c r="H43" s="60" t="str">
        <f>INDEX($B39:$D39,1,MATCH(Welcome!$S$6,$B$2:$D$2,0))</f>
        <v>% of beneficiaries who report an easier access to infrastructure (easier capacity to move/ easier access to information, etc.)</v>
      </c>
      <c r="I43" s="290"/>
      <c r="J43" s="263" t="s">
        <v>920</v>
      </c>
      <c r="K43" s="291"/>
      <c r="L43" s="84" t="s">
        <v>37</v>
      </c>
      <c r="M43" s="85" t="s">
        <v>37</v>
      </c>
    </row>
    <row r="44" spans="2:13" ht="43.05" customHeight="1" thickBot="1">
      <c r="B44" s="117" t="s">
        <v>384</v>
      </c>
      <c r="C44" s="57" t="s">
        <v>1461</v>
      </c>
      <c r="E44" s="793"/>
      <c r="F44" s="52"/>
      <c r="G44" s="149" t="s">
        <v>818</v>
      </c>
      <c r="H44" s="60" t="str">
        <f>INDEX($B40:$D40,1,MATCH(Welcome!$S$6,$B$2:$D$2,0))</f>
        <v>% of SME* that report easier access to loans/ improved assets or income due to easier access to local infrastructure</v>
      </c>
      <c r="I44" s="292"/>
      <c r="J44" s="264" t="s">
        <v>920</v>
      </c>
      <c r="K44" s="293"/>
      <c r="L44" s="46" t="s">
        <v>37</v>
      </c>
      <c r="M44" s="47" t="s">
        <v>37</v>
      </c>
    </row>
    <row r="45" spans="2:13" ht="31.05" customHeight="1" thickBot="1">
      <c r="B45" s="117" t="s">
        <v>386</v>
      </c>
      <c r="C45" s="57" t="s">
        <v>1462</v>
      </c>
      <c r="E45" s="96"/>
      <c r="F45" s="95"/>
      <c r="G45" s="95"/>
      <c r="H45" s="95"/>
      <c r="L45" s="95"/>
      <c r="M45" s="95"/>
    </row>
    <row r="46" spans="2:13" ht="31.05" customHeight="1" thickBot="1">
      <c r="B46" s="117" t="s">
        <v>388</v>
      </c>
      <c r="C46" s="57" t="s">
        <v>1463</v>
      </c>
      <c r="E46" s="768" t="str">
        <f>'SDG frame'!A30</f>
        <v>F - Impact</v>
      </c>
      <c r="F46" s="808" t="str">
        <f>'SDG frame'!A57</f>
        <v>UN IAEG-SDGs indicators</v>
      </c>
      <c r="G46" s="809"/>
      <c r="H46" s="810" t="s">
        <v>26</v>
      </c>
      <c r="I46" s="811"/>
      <c r="J46" s="811"/>
      <c r="K46" s="811"/>
      <c r="L46" s="810"/>
      <c r="M46" s="812"/>
    </row>
    <row r="47" spans="2:13" ht="31.05" customHeight="1">
      <c r="E47" s="769"/>
      <c r="F47" s="118" t="s">
        <v>65</v>
      </c>
      <c r="G47" s="236" t="str">
        <f t="shared" ref="G47:M47" si="6">G42</f>
        <v>Indicator code</v>
      </c>
      <c r="H47" s="294" t="str">
        <f t="shared" si="6"/>
        <v>Title of the indicator</v>
      </c>
      <c r="I47" s="199" t="str">
        <f t="shared" si="6"/>
        <v>Output</v>
      </c>
      <c r="J47" s="200" t="str">
        <f t="shared" si="6"/>
        <v>Unit</v>
      </c>
      <c r="K47" s="201" t="str">
        <f t="shared" si="6"/>
        <v>Comments</v>
      </c>
      <c r="L47" s="308" t="str">
        <f t="shared" si="6"/>
        <v>IRIS reference</v>
      </c>
      <c r="M47" s="119" t="str">
        <f t="shared" si="6"/>
        <v>IRIS code</v>
      </c>
    </row>
    <row r="48" spans="2:13" ht="18">
      <c r="E48" s="770" t="str">
        <f>'SDG frame'!A31</f>
        <v>The organizations can track the changes at the national level, measured on the SDG framework, to see whether their actions are in line with changes observed at the national level, and how they may have played a role</v>
      </c>
      <c r="F48" s="110" t="s">
        <v>383</v>
      </c>
      <c r="G48" s="149" t="s">
        <v>819</v>
      </c>
      <c r="H48" s="60" t="str">
        <f>INDEX($B44:$D44,1,MATCH(Welcome!$S$6,$B$2:$D$2,0))</f>
        <v xml:space="preserve">Proportion of the rural population who live within 2 km of an all-season road </v>
      </c>
      <c r="I48" s="342"/>
      <c r="J48" s="343" t="s">
        <v>920</v>
      </c>
      <c r="K48" s="344"/>
      <c r="L48" s="8" t="s">
        <v>37</v>
      </c>
      <c r="M48" s="9" t="s">
        <v>37</v>
      </c>
    </row>
    <row r="49" spans="2:13" ht="45.75" customHeight="1">
      <c r="E49" s="770"/>
      <c r="F49" s="110" t="s">
        <v>385</v>
      </c>
      <c r="G49" s="149" t="s">
        <v>820</v>
      </c>
      <c r="H49" s="60" t="str">
        <f>INDEX($B45:$D45,1,MATCH(Welcome!$S$6,$B$2:$D$2,0))</f>
        <v>Proportion of small-scale industries with a loan or line of credit</v>
      </c>
      <c r="I49" s="342"/>
      <c r="J49" s="343" t="s">
        <v>920</v>
      </c>
      <c r="K49" s="344"/>
      <c r="L49" s="8" t="s">
        <v>37</v>
      </c>
      <c r="M49" s="9" t="s">
        <v>37</v>
      </c>
    </row>
    <row r="50" spans="2:13" ht="24.75" customHeight="1" thickBot="1">
      <c r="E50" s="770"/>
      <c r="F50" s="110" t="s">
        <v>387</v>
      </c>
      <c r="G50" s="149" t="s">
        <v>821</v>
      </c>
      <c r="H50" s="60" t="str">
        <f>INDEX($B46:$D46,1,MATCH(Welcome!$S$6,$B$2:$D$2,0))</f>
        <v>Proportion of population covered by a mobile network, by technology</v>
      </c>
      <c r="I50" s="382"/>
      <c r="J50" s="360" t="s">
        <v>920</v>
      </c>
      <c r="K50" s="383"/>
      <c r="L50" s="8" t="s">
        <v>37</v>
      </c>
      <c r="M50" s="9" t="s">
        <v>37</v>
      </c>
    </row>
    <row r="51" spans="2:13" ht="24.75" customHeight="1">
      <c r="E51" s="770"/>
      <c r="F51" s="110"/>
      <c r="G51" s="110"/>
      <c r="H51" s="124"/>
      <c r="I51" s="124"/>
      <c r="J51" s="171"/>
      <c r="K51" s="124"/>
      <c r="L51" s="8"/>
      <c r="M51" s="9"/>
    </row>
    <row r="52" spans="2:13" ht="32.25" customHeight="1">
      <c r="B52" s="117" t="s">
        <v>389</v>
      </c>
      <c r="C52" s="102" t="s">
        <v>1464</v>
      </c>
      <c r="E52" s="770"/>
      <c r="F52" s="110"/>
      <c r="G52" s="110"/>
      <c r="H52" s="124"/>
      <c r="I52" s="124"/>
      <c r="J52" s="171"/>
      <c r="K52" s="124"/>
      <c r="L52" s="8"/>
      <c r="M52" s="9"/>
    </row>
    <row r="53" spans="2:13" ht="23.55" customHeight="1" thickBot="1">
      <c r="B53" s="117" t="s">
        <v>390</v>
      </c>
      <c r="C53" s="102" t="s">
        <v>1465</v>
      </c>
      <c r="E53" s="771"/>
      <c r="F53" s="125"/>
      <c r="G53" s="125"/>
      <c r="H53" s="126"/>
      <c r="I53" s="126"/>
      <c r="J53" s="257"/>
      <c r="K53" s="126"/>
      <c r="L53" s="14"/>
      <c r="M53" s="15"/>
    </row>
    <row r="54" spans="2:13" ht="36.75" customHeight="1" thickBot="1">
      <c r="B54" s="156" t="s">
        <v>392</v>
      </c>
      <c r="C54" s="529" t="s">
        <v>1466</v>
      </c>
    </row>
    <row r="55" spans="2:13" ht="40.049999999999997" customHeight="1">
      <c r="B55" s="156" t="s">
        <v>393</v>
      </c>
      <c r="C55" s="529" t="s">
        <v>1467</v>
      </c>
      <c r="E55" s="876" t="str">
        <f>'SDG frame'!A32</f>
        <v>Annexes</v>
      </c>
      <c r="F55" s="783" t="str">
        <f>'SDG frame'!A33</f>
        <v>Remarks</v>
      </c>
      <c r="G55" s="784"/>
      <c r="H55" s="785"/>
      <c r="I55" s="56" t="str">
        <f>'SDG frame'!A34</f>
        <v>Complementary sources</v>
      </c>
      <c r="J55" s="786" t="str">
        <f>'SDG frame'!A35</f>
        <v>Feedback</v>
      </c>
      <c r="K55" s="787"/>
    </row>
    <row r="56" spans="2:13" ht="24.75" customHeight="1">
      <c r="B56" s="156" t="s">
        <v>394</v>
      </c>
      <c r="C56" s="529" t="s">
        <v>1468</v>
      </c>
      <c r="E56" s="877"/>
      <c r="F56" s="915" t="str">
        <f>INDEX($B52:$D52,1,MATCH(Welcome!$S$6,$B$2:$D$2,0))</f>
        <v>* IFC defines SMEs as registered businesses with less than 300 employees</v>
      </c>
      <c r="G56" s="916"/>
      <c r="H56" s="917"/>
      <c r="I56" s="144" t="s">
        <v>396</v>
      </c>
      <c r="J56" s="937" t="s">
        <v>395</v>
      </c>
      <c r="K56" s="938"/>
    </row>
    <row r="57" spans="2:13" ht="24.75" customHeight="1">
      <c r="B57" s="97" t="s">
        <v>391</v>
      </c>
      <c r="C57" s="57" t="s">
        <v>1469</v>
      </c>
      <c r="E57" s="877"/>
      <c r="F57" s="934" t="str">
        <f>INDEX($B53:$D53,1,MATCH(Welcome!$S$6,$B$2:$D$2,0))</f>
        <v>You can use the following segmentations:</v>
      </c>
      <c r="G57" s="935"/>
      <c r="H57" s="936"/>
      <c r="I57" s="141"/>
      <c r="J57" s="32"/>
      <c r="K57" s="155"/>
    </row>
    <row r="58" spans="2:13" ht="24.75" customHeight="1">
      <c r="E58" s="877"/>
      <c r="F58" s="934" t="str">
        <f>INDEX($B54:$D54,1,MATCH(Welcome!$S$6,$B$2:$D$2,0))</f>
        <v>·       Number of SMEs provided with loans</v>
      </c>
      <c r="G58" s="935"/>
      <c r="H58" s="936"/>
      <c r="I58" s="141"/>
      <c r="J58" s="358"/>
      <c r="K58" s="155"/>
    </row>
    <row r="59" spans="2:13" ht="24.75" customHeight="1">
      <c r="E59" s="877"/>
      <c r="F59" s="934" t="str">
        <f>INDEX($B55:$D55,1,MATCH(Welcome!$S$6,$B$2:$D$2,0))</f>
        <v>·       Number of SMEs with savings account</v>
      </c>
      <c r="G59" s="935"/>
      <c r="H59" s="936"/>
      <c r="I59" s="141"/>
      <c r="J59" s="358"/>
      <c r="K59" s="155"/>
    </row>
    <row r="60" spans="2:13" ht="24.75" customHeight="1">
      <c r="E60" s="877"/>
      <c r="F60" s="934" t="str">
        <f>INDEX($B56:$D56,1,MATCH(Welcome!$S$6,$B$2:$D$2,0))</f>
        <v>·       Number of SME accessing business development services</v>
      </c>
      <c r="G60" s="935"/>
      <c r="H60" s="936"/>
      <c r="I60" s="141"/>
      <c r="J60" s="358"/>
      <c r="K60" s="155"/>
    </row>
    <row r="61" spans="2:13" ht="24.75" customHeight="1" thickBot="1">
      <c r="E61" s="878"/>
      <c r="F61" s="941" t="str">
        <f>INDEX($B57:$D57,1,MATCH(Welcome!$S$6,$B$2:$D$2,0))</f>
        <v xml:space="preserve">Number of SME accessing work insurance </v>
      </c>
      <c r="G61" s="942"/>
      <c r="H61" s="943"/>
      <c r="I61" s="143"/>
      <c r="J61" s="359"/>
      <c r="K61" s="157"/>
    </row>
    <row r="62" spans="2:13" ht="24.75" customHeight="1"/>
    <row r="63" spans="2:13" ht="24.75" customHeight="1"/>
    <row r="64" spans="2:13" ht="24.75" customHeight="1"/>
    <row r="65" ht="24.75" customHeight="1"/>
    <row r="66" ht="24.75" customHeight="1"/>
    <row r="82" ht="44.55" customHeight="1"/>
  </sheetData>
  <sheetProtection selectLockedCells="1" selectUnlockedCells="1"/>
  <mergeCells count="36">
    <mergeCell ref="O9:O10"/>
    <mergeCell ref="E9:E10"/>
    <mergeCell ref="E3:J3"/>
    <mergeCell ref="E48:E53"/>
    <mergeCell ref="E46:E47"/>
    <mergeCell ref="E11:E12"/>
    <mergeCell ref="E14:E15"/>
    <mergeCell ref="E16:E19"/>
    <mergeCell ref="E23:E28"/>
    <mergeCell ref="E39:E44"/>
    <mergeCell ref="E21:E22"/>
    <mergeCell ref="F37:M37"/>
    <mergeCell ref="E30:E31"/>
    <mergeCell ref="F30:M30"/>
    <mergeCell ref="E32:E35"/>
    <mergeCell ref="E2:J2"/>
    <mergeCell ref="F58:H58"/>
    <mergeCell ref="F59:H59"/>
    <mergeCell ref="F14:M14"/>
    <mergeCell ref="N14:N15"/>
    <mergeCell ref="F21:M21"/>
    <mergeCell ref="F26:M26"/>
    <mergeCell ref="E37:E38"/>
    <mergeCell ref="E5:E7"/>
    <mergeCell ref="F9:M9"/>
    <mergeCell ref="N9:N10"/>
    <mergeCell ref="F60:H60"/>
    <mergeCell ref="F61:H61"/>
    <mergeCell ref="F41:M41"/>
    <mergeCell ref="F46:M46"/>
    <mergeCell ref="E55:E61"/>
    <mergeCell ref="F55:H55"/>
    <mergeCell ref="J55:K55"/>
    <mergeCell ref="J56:K56"/>
    <mergeCell ref="F56:H56"/>
    <mergeCell ref="F57:H57"/>
  </mergeCells>
  <hyperlinks>
    <hyperlink ref="X21" r:id="rId1" display="Insee.fr : Les Comptes de la Nation : Dépenses des administrations publiques ventilées par fonction en 2016" xr:uid="{00000000-0004-0000-1200-000000000000}"/>
    <hyperlink ref="X20" r:id="rId2" display=" Insee.fr :  Pauvreté en conditions de vie de 2004 à 2014 " xr:uid="{00000000-0004-0000-1200-000001000000}"/>
    <hyperlink ref="X11" r:id="rId3" location="consulter-sommaire" display="Insee.fr : Revenu, niveau de vie et pauvreté en 2014" xr:uid="{00000000-0004-0000-1200-000002000000}"/>
  </hyperlinks>
  <pageMargins left="0.25" right="0.25" top="0.75" bottom="0.75" header="0.3" footer="0.3"/>
  <pageSetup paperSize="9" scale="24" firstPageNumber="0" orientation="landscape" horizontalDpi="300" verticalDpi="300" r:id="rId4"/>
  <headerFooter alignWithMargins="0"/>
  <drawing r:id="rId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3399"/>
  </sheetPr>
  <dimension ref="B1:Y79"/>
  <sheetViews>
    <sheetView showGridLines="0" topLeftCell="A17" zoomScale="50" zoomScaleNormal="50" workbookViewId="0">
      <selection activeCell="E48" sqref="E48:E51"/>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1.5" style="27" customWidth="1"/>
    <col min="8" max="8" width="100.296875" style="27" bestFit="1" customWidth="1"/>
    <col min="9" max="9" width="34"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1003" t="str">
        <f>INDEX('SDG trad'!B12:C12,1,MATCH(Welcome!$S$6,$B$2:$D$2,0))</f>
        <v>Goal 10: Reducing Inequalities</v>
      </c>
      <c r="F2" s="1004"/>
      <c r="G2" s="1004"/>
      <c r="H2" s="1004"/>
      <c r="I2" s="1004"/>
      <c r="J2" s="1005"/>
      <c r="K2" s="608"/>
      <c r="L2" s="608"/>
      <c r="M2" s="608"/>
      <c r="N2" s="608"/>
      <c r="O2" s="608"/>
      <c r="P2" s="608"/>
      <c r="Q2" s="608"/>
      <c r="R2" s="608"/>
      <c r="S2" s="608"/>
      <c r="T2" s="608"/>
      <c r="U2" s="608"/>
      <c r="V2" s="608"/>
      <c r="W2" s="28"/>
      <c r="X2" s="28"/>
      <c r="Y2" s="28"/>
    </row>
    <row r="3" spans="2:25" ht="73.8" customHeight="1" thickBot="1">
      <c r="E3" s="820" t="str">
        <f>INDEX('SDG trad'!E12:F12,1,MATCH(Welcome!$S$6,$B$2:$D$2,0))</f>
        <v>Reduce inequality within and among countries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31.05" customHeight="1">
      <c r="D5" s="29"/>
      <c r="E5" s="994" t="str">
        <f>'SDG frame'!A14</f>
        <v>Targets considered key of Social Enterprises</v>
      </c>
      <c r="F5" s="1000" t="str">
        <f>'Traductions complementaires'!A64</f>
        <v xml:space="preserve">10.1 By 2030, progressively achieve and sustain income growth of the bottom 40 per cent of the population at a rate higher than the national average </v>
      </c>
      <c r="G5" s="1001"/>
      <c r="H5" s="1001"/>
      <c r="I5" s="1001"/>
      <c r="J5" s="1001"/>
      <c r="K5" s="1001"/>
      <c r="L5" s="1001"/>
      <c r="M5" s="1002"/>
      <c r="N5" s="30"/>
    </row>
    <row r="6" spans="2:25" s="31" customFormat="1" ht="40.5" customHeight="1">
      <c r="D6" s="29"/>
      <c r="E6" s="995"/>
      <c r="F6" s="997" t="str">
        <f>'Traductions complementaires'!A65</f>
        <v>10.2 By 2030, empower and promote the social, economic and political inclusion of all, irrespective of age, sex, disability, race, ethnicity, origin, religion or economic or other status [CERISE: gender already treated in SDG 5]</v>
      </c>
      <c r="G6" s="998"/>
      <c r="H6" s="998"/>
      <c r="I6" s="998"/>
      <c r="J6" s="998"/>
      <c r="K6" s="998"/>
      <c r="L6" s="998"/>
      <c r="M6" s="999"/>
      <c r="N6" s="30"/>
    </row>
    <row r="7" spans="2:25" s="31" customFormat="1" ht="31.05" customHeight="1">
      <c r="D7" s="29"/>
      <c r="E7" s="995"/>
      <c r="F7" s="997" t="str">
        <f>'Traductions complementaires'!A66</f>
        <v>10.3 Ensure equal opportunity and reduce inequalities of outcome, including by eliminating discriminatory laws, policies and practices and promoting appropriate legislation, policies and action in this regard</v>
      </c>
      <c r="G7" s="998"/>
      <c r="H7" s="998"/>
      <c r="I7" s="998"/>
      <c r="J7" s="998"/>
      <c r="K7" s="998"/>
      <c r="L7" s="998"/>
      <c r="M7" s="999"/>
      <c r="N7" s="30"/>
    </row>
    <row r="8" spans="2:25" s="31" customFormat="1" ht="31.05" customHeight="1" thickBot="1">
      <c r="D8" s="29"/>
      <c r="E8" s="996"/>
      <c r="F8" s="1006" t="str">
        <f>'Traductions complementaires'!A67</f>
        <v xml:space="preserve">10.c By 2030, reduce to less than 3 per cent the transaction costs of migrant remittances and eliminate remittance corridors with costs higher than 5 per cent </v>
      </c>
      <c r="G8" s="1007"/>
      <c r="H8" s="1007"/>
      <c r="I8" s="1007"/>
      <c r="J8" s="1007"/>
      <c r="K8" s="1007"/>
      <c r="L8" s="1007"/>
      <c r="M8" s="1008"/>
      <c r="N8" s="30"/>
    </row>
    <row r="9" spans="2:25" ht="15.75" customHeight="1" thickBot="1">
      <c r="D9" s="29"/>
      <c r="E9" s="27"/>
    </row>
    <row r="10" spans="2:25" ht="30" customHeight="1" thickBot="1">
      <c r="E10" s="749" t="str">
        <f>'SDG frame'!A20</f>
        <v>A - Global outreach (people)</v>
      </c>
      <c r="F10" s="755" t="str">
        <f>'SDG frame'!A37</f>
        <v>Indicator relevant when the public are the customers</v>
      </c>
      <c r="G10" s="756"/>
      <c r="H10" s="757"/>
      <c r="I10" s="758"/>
      <c r="J10" s="758"/>
      <c r="K10" s="758"/>
      <c r="L10" s="757"/>
      <c r="M10" s="759"/>
      <c r="N10" s="745" t="str">
        <f>'SDG frame'!A10</f>
        <v>Specify depending on the SDG:</v>
      </c>
      <c r="O10" s="745" t="str">
        <f>'SDG frame'!A11</f>
        <v>Additional segmentation for target public relevant for SDG's targets</v>
      </c>
    </row>
    <row r="11" spans="2:25" ht="30" customHeight="1">
      <c r="E11" s="750"/>
      <c r="F11" s="4" t="str">
        <f>'SDG frame'!A2</f>
        <v>Indicator parameter</v>
      </c>
      <c r="G11" s="145" t="str">
        <f>'SDG frame'!A3</f>
        <v>Indicator code</v>
      </c>
      <c r="H11" s="261" t="str">
        <f>'SDG frame'!A4</f>
        <v>Title of the indicator</v>
      </c>
      <c r="I11" s="209" t="str">
        <f>'SDG frame'!A5</f>
        <v>Output</v>
      </c>
      <c r="J11" s="210" t="str">
        <f>'SDG frame'!A6</f>
        <v>Unit</v>
      </c>
      <c r="K11" s="211" t="str">
        <f>'SDG frame'!A7</f>
        <v>Comments</v>
      </c>
      <c r="L11" s="262" t="str">
        <f>'SDG frame'!A8</f>
        <v>IRIS reference</v>
      </c>
      <c r="M11" s="6" t="str">
        <f>'SDG frame'!A9</f>
        <v>IRIS code</v>
      </c>
      <c r="N11" s="746"/>
      <c r="O11" s="746"/>
    </row>
    <row r="12" spans="2:25" ht="44.55" customHeight="1">
      <c r="B12" s="17" t="s">
        <v>30</v>
      </c>
      <c r="C12" s="473" t="s">
        <v>1472</v>
      </c>
      <c r="E12" s="751" t="str">
        <f>'SDG frame'!A21</f>
        <v>Scale in total number of beneficiaries reached/ covered</v>
      </c>
      <c r="F12" s="41" t="str">
        <f>INDEX($B12:$D12,1,MATCH(Welcome!$S$6,$B$2:$D$2,0))</f>
        <v>Access to basic services</v>
      </c>
      <c r="G12" s="41" t="s">
        <v>822</v>
      </c>
      <c r="H12" s="68" t="str">
        <f>INDEX('IRIS indicators traductions'!$B$3:$I$49,MATCH(M12,'IRIS indicators traductions'!$B$5:$B$49,0)+2,MATCH(Welcome!$S$6,'IRIS indicators traductions'!$G$4:$I$4,0)+5)</f>
        <v>Number of unique individuals who were clients of the organization during the reporting period.</v>
      </c>
      <c r="I12" s="290"/>
      <c r="J12" s="263" t="s">
        <v>918</v>
      </c>
      <c r="K12" s="621"/>
      <c r="L12" s="171" t="str">
        <f>INDEX('IRIS indicators traductions'!$B$3:$I$49,MATCH(M12,'IRIS indicators traductions'!$B$5:$B$49,0)+2,MATCH(Welcome!$S$6,'IRIS indicators traductions'!$C$4:$E$4,0)+1)</f>
        <v xml:space="preserve">Client Individuals: Total </v>
      </c>
      <c r="M12" s="152" t="s">
        <v>33</v>
      </c>
      <c r="N12" s="62" t="s">
        <v>37</v>
      </c>
      <c r="O12" s="176" t="str">
        <f>'Codes indicateurs'!A15</f>
        <v>d - Number of people at the bottom 40% of the population</v>
      </c>
    </row>
    <row r="13" spans="2:25" ht="29.55" customHeight="1" thickBot="1">
      <c r="E13" s="751"/>
      <c r="F13" s="417" t="str">
        <f>'  9 '!F18</f>
        <v>Additional indicators considering the segmentation</v>
      </c>
      <c r="G13" s="418" t="s">
        <v>982</v>
      </c>
      <c r="H13" s="419" t="str">
        <f>'  7 '!H12</f>
        <v>Number of unique rural individuals who were clients…</v>
      </c>
      <c r="I13" s="420"/>
      <c r="J13" s="421"/>
      <c r="K13" s="422"/>
      <c r="L13" s="418"/>
      <c r="M13" s="423"/>
      <c r="N13" s="62"/>
      <c r="O13" s="176"/>
    </row>
    <row r="14" spans="2:25" ht="29.55" customHeight="1" thickBot="1">
      <c r="E14" s="751"/>
      <c r="F14" s="32"/>
      <c r="G14" s="33"/>
      <c r="H14" s="424" t="str">
        <f>'  9 '!H19</f>
        <v>Add relevant indicators depending on the organisation context</v>
      </c>
      <c r="I14" s="438"/>
      <c r="J14" s="439"/>
      <c r="K14" s="438"/>
      <c r="L14" s="33"/>
      <c r="M14" s="34"/>
      <c r="N14" s="62"/>
      <c r="O14" s="176" t="str">
        <f>'Codes indicateurs'!A20</f>
        <v>i - Number of older persons</v>
      </c>
    </row>
    <row r="15" spans="2:25" ht="29.55" customHeight="1" thickBot="1">
      <c r="E15" s="751"/>
      <c r="F15" s="755" t="str">
        <f>'SDG frame'!A39</f>
        <v>Indicator relevant when the public are part of the supply chain</v>
      </c>
      <c r="G15" s="756"/>
      <c r="H15" s="757"/>
      <c r="I15" s="765"/>
      <c r="J15" s="765"/>
      <c r="K15" s="765"/>
      <c r="L15" s="757"/>
      <c r="M15" s="759"/>
      <c r="N15" s="745" t="str">
        <f>N10</f>
        <v>Specify depending on the SDG:</v>
      </c>
      <c r="O15" s="384" t="str">
        <f>'Codes indicateurs'!A21</f>
        <v>j - Number of children and youth</v>
      </c>
    </row>
    <row r="16" spans="2:25" ht="29.55" customHeight="1">
      <c r="E16" s="751"/>
      <c r="F16" s="4" t="str">
        <f>F11</f>
        <v>Indicator parameter</v>
      </c>
      <c r="G16" s="145" t="str">
        <f t="shared" ref="G16:M16" si="0">G11</f>
        <v>Indicator code</v>
      </c>
      <c r="H16" s="261" t="str">
        <f t="shared" si="0"/>
        <v>Title of the indicator</v>
      </c>
      <c r="I16" s="209" t="str">
        <f t="shared" si="0"/>
        <v>Output</v>
      </c>
      <c r="J16" s="210" t="str">
        <f t="shared" si="0"/>
        <v>Unit</v>
      </c>
      <c r="K16" s="211" t="str">
        <f t="shared" si="0"/>
        <v>Comments</v>
      </c>
      <c r="L16" s="262" t="str">
        <f t="shared" si="0"/>
        <v>IRIS reference</v>
      </c>
      <c r="M16" s="6" t="str">
        <f t="shared" si="0"/>
        <v>IRIS code</v>
      </c>
      <c r="N16" s="746"/>
      <c r="O16" s="176" t="str">
        <f>'Codes indicateurs'!A23</f>
        <v>l - Number of discriminated people (race, ethnicity, origin, religion)</v>
      </c>
    </row>
    <row r="17" spans="2:15" ht="43.5" customHeight="1" thickBot="1">
      <c r="B17" s="533" t="s">
        <v>405</v>
      </c>
      <c r="C17" s="57" t="s">
        <v>1473</v>
      </c>
      <c r="E17" s="751"/>
      <c r="F17" s="163"/>
      <c r="G17" s="253" t="s">
        <v>823</v>
      </c>
      <c r="H17" s="60" t="str">
        <f>INDEX($B17:$D17,1,MATCH(Welcome!$S$6,$B$2:$D$2,0))</f>
        <v>Number of suppliers and distributors with minorities in leadership position</v>
      </c>
      <c r="I17" s="273"/>
      <c r="J17" s="274" t="s">
        <v>918</v>
      </c>
      <c r="K17" s="628"/>
      <c r="L17" s="149" t="s">
        <v>37</v>
      </c>
      <c r="M17" s="149" t="s">
        <v>37</v>
      </c>
      <c r="N17" s="223" t="s">
        <v>37</v>
      </c>
      <c r="O17" s="176"/>
    </row>
    <row r="18" spans="2:15" ht="24.75" customHeight="1" thickBot="1">
      <c r="B18" s="63"/>
      <c r="E18" s="751"/>
      <c r="F18" s="8"/>
      <c r="G18" s="41"/>
      <c r="H18" s="60"/>
      <c r="I18" s="585"/>
      <c r="J18" s="586"/>
      <c r="K18" s="585"/>
      <c r="L18" s="8"/>
      <c r="M18" s="152"/>
      <c r="N18" s="223"/>
      <c r="O18" s="176" t="str">
        <f>'Codes indicateurs'!A25</f>
        <v>n - Number of people with disabilities</v>
      </c>
    </row>
    <row r="19" spans="2:15" ht="29.55" customHeight="1" thickBot="1">
      <c r="E19" s="751"/>
      <c r="F19" s="756" t="str">
        <f>'SDG frame'!A40</f>
        <v>Indicators relevant when the public is employed</v>
      </c>
      <c r="G19" s="756"/>
      <c r="H19" s="757"/>
      <c r="I19" s="765"/>
      <c r="J19" s="765"/>
      <c r="K19" s="765"/>
      <c r="L19" s="757"/>
      <c r="M19" s="759"/>
      <c r="N19" s="745" t="str">
        <f>N15</f>
        <v>Specify depending on the SDG:</v>
      </c>
      <c r="O19" s="176" t="str">
        <f>'Codes indicateurs'!A26</f>
        <v>o - Number of people from minorities</v>
      </c>
    </row>
    <row r="20" spans="2:15" ht="29.55" customHeight="1">
      <c r="B20" s="41" t="s">
        <v>403</v>
      </c>
      <c r="C20" s="27" t="s">
        <v>1350</v>
      </c>
      <c r="E20" s="751"/>
      <c r="F20" s="4" t="str">
        <f>F16</f>
        <v>Indicator parameter</v>
      </c>
      <c r="G20" s="145" t="str">
        <f t="shared" ref="G20:M20" si="1">G16</f>
        <v>Indicator code</v>
      </c>
      <c r="H20" s="261" t="str">
        <f t="shared" si="1"/>
        <v>Title of the indicator</v>
      </c>
      <c r="I20" s="209" t="str">
        <f t="shared" si="1"/>
        <v>Output</v>
      </c>
      <c r="J20" s="210" t="str">
        <f t="shared" si="1"/>
        <v>Unit</v>
      </c>
      <c r="K20" s="211" t="str">
        <f t="shared" si="1"/>
        <v>Comments</v>
      </c>
      <c r="L20" s="262" t="str">
        <f t="shared" si="1"/>
        <v>IRIS reference</v>
      </c>
      <c r="M20" s="6" t="str">
        <f t="shared" si="1"/>
        <v>IRIS code</v>
      </c>
      <c r="N20" s="746"/>
      <c r="O20" s="176"/>
    </row>
    <row r="21" spans="2:15" ht="29.55" customHeight="1" thickBot="1">
      <c r="B21" s="68" t="s">
        <v>404</v>
      </c>
      <c r="C21" s="102" t="s">
        <v>1474</v>
      </c>
      <c r="E21" s="751"/>
      <c r="F21" s="41" t="str">
        <f>INDEX($B20:$D20,1,MATCH(Welcome!$S$6,$B$2:$D$2,0))</f>
        <v>Equal opportunities in work</v>
      </c>
      <c r="G21" s="41" t="s">
        <v>824</v>
      </c>
      <c r="H21" s="60" t="str">
        <f>INDEX($B21:$D21,1,MATCH(Welcome!$S$6,$B$2:$D$2,0))</f>
        <v xml:space="preserve">Number of excluded population by position </v>
      </c>
      <c r="I21" s="273"/>
      <c r="J21" s="274" t="s">
        <v>918</v>
      </c>
      <c r="K21" s="628"/>
      <c r="L21" s="149" t="s">
        <v>37</v>
      </c>
      <c r="M21" s="149" t="s">
        <v>37</v>
      </c>
      <c r="N21" s="452" t="str">
        <f>INDEX($B22:$D22,1,MATCH(Welcome!$S$6,$B$2:$D$2,0))</f>
        <v xml:space="preserve">total staff </v>
      </c>
      <c r="O21" s="589" t="str">
        <f>INDEX($B26:$D26,1,MATCH(Welcome!$S$6,$B$2:$D$2,0))</f>
        <v>Geographic exclusion</v>
      </c>
    </row>
    <row r="22" spans="2:15" ht="29.55" customHeight="1">
      <c r="B22" s="158" t="s">
        <v>234</v>
      </c>
      <c r="C22" s="27" t="s">
        <v>1351</v>
      </c>
      <c r="E22" s="751"/>
      <c r="F22" s="41"/>
      <c r="G22" s="41"/>
      <c r="H22" s="68"/>
      <c r="I22" s="68"/>
      <c r="J22" s="41"/>
      <c r="K22" s="68"/>
      <c r="L22" s="8"/>
      <c r="M22" s="68"/>
      <c r="N22" s="62" t="str">
        <f>INDEX($B23:$D23,1,MATCH(Welcome!$S$6,$B$2:$D$2,0))</f>
        <v>top management</v>
      </c>
      <c r="O22" s="176" t="str">
        <f>'Codes indicateurs'!A30</f>
        <v>s - Low-populated areas</v>
      </c>
    </row>
    <row r="23" spans="2:15" ht="29.55" customHeight="1">
      <c r="B23" s="223" t="s">
        <v>235</v>
      </c>
      <c r="C23" s="27" t="s">
        <v>1352</v>
      </c>
      <c r="E23" s="751"/>
      <c r="F23" s="41"/>
      <c r="G23" s="41"/>
      <c r="H23" s="68"/>
      <c r="I23" s="68"/>
      <c r="J23" s="41"/>
      <c r="K23" s="68"/>
      <c r="L23" s="8"/>
      <c r="M23" s="110"/>
      <c r="N23" s="62" t="str">
        <f>INDEX($B24:$D24,1,MATCH(Welcome!$S$6,$B$2:$D$2,0))</f>
        <v>middle management</v>
      </c>
      <c r="O23" s="176" t="str">
        <f>'Codes indicateurs'!A31</f>
        <v>t - Economically disadvantaged areas</v>
      </c>
    </row>
    <row r="24" spans="2:15" ht="29.55" customHeight="1" thickBot="1">
      <c r="B24" s="223" t="s">
        <v>236</v>
      </c>
      <c r="C24" s="27" t="s">
        <v>1353</v>
      </c>
      <c r="E24" s="751"/>
      <c r="F24" s="41"/>
      <c r="G24" s="41"/>
      <c r="H24" s="68"/>
      <c r="I24" s="68"/>
      <c r="J24" s="41"/>
      <c r="K24" s="68"/>
      <c r="L24" s="8"/>
      <c r="M24" s="110"/>
      <c r="N24" s="134" t="str">
        <f>INDEX($B25:$D25,1,MATCH(Welcome!$S$6,$B$2:$D$2,0))</f>
        <v>governance bodies</v>
      </c>
      <c r="O24" s="176"/>
    </row>
    <row r="25" spans="2:15" ht="28.5" customHeight="1" thickBot="1">
      <c r="B25" s="223" t="s">
        <v>402</v>
      </c>
      <c r="C25" s="27" t="s">
        <v>1354</v>
      </c>
      <c r="E25" s="751"/>
      <c r="F25" s="756" t="str">
        <f>'SDG frame'!A44</f>
        <v>Indicators relevant for the empowerment of excluded people</v>
      </c>
      <c r="G25" s="756"/>
      <c r="H25" s="757"/>
      <c r="I25" s="758"/>
      <c r="J25" s="758"/>
      <c r="K25" s="758"/>
      <c r="L25" s="757"/>
      <c r="M25" s="759"/>
      <c r="N25" s="855" t="str">
        <f>N19</f>
        <v>Specify depending on the SDG:</v>
      </c>
      <c r="O25" s="224"/>
    </row>
    <row r="26" spans="2:15" ht="28.5" customHeight="1">
      <c r="B26" s="224" t="s">
        <v>406</v>
      </c>
      <c r="C26" s="27" t="s">
        <v>1475</v>
      </c>
      <c r="E26" s="751"/>
      <c r="F26" s="4" t="str">
        <f>F20</f>
        <v>Indicator parameter</v>
      </c>
      <c r="G26" s="145" t="str">
        <f t="shared" ref="G26:M26" si="2">G20</f>
        <v>Indicator code</v>
      </c>
      <c r="H26" s="261" t="str">
        <f t="shared" si="2"/>
        <v>Title of the indicator</v>
      </c>
      <c r="I26" s="209" t="str">
        <f t="shared" si="2"/>
        <v>Output</v>
      </c>
      <c r="J26" s="210" t="str">
        <f t="shared" si="2"/>
        <v>Unit</v>
      </c>
      <c r="K26" s="211" t="str">
        <f t="shared" si="2"/>
        <v>Comments</v>
      </c>
      <c r="L26" s="262" t="str">
        <f t="shared" si="2"/>
        <v>IRIS reference</v>
      </c>
      <c r="M26" s="6" t="str">
        <f t="shared" si="2"/>
        <v>IRIS code</v>
      </c>
      <c r="N26" s="856"/>
      <c r="O26" s="176"/>
    </row>
    <row r="27" spans="2:15" ht="36" customHeight="1" thickBot="1">
      <c r="B27" s="41" t="s">
        <v>397</v>
      </c>
      <c r="C27" s="473" t="s">
        <v>1476</v>
      </c>
      <c r="E27" s="751"/>
      <c r="F27" s="41" t="str">
        <f>INDEX($B27:$D27,1,MATCH(Welcome!$S$6,$B$2:$D$2,0))</f>
        <v>Empowerment of excluded people</v>
      </c>
      <c r="G27" s="41" t="s">
        <v>825</v>
      </c>
      <c r="H27" s="68" t="str">
        <f>INDEX('IRIS indicators traductions'!$B$3:$I$49,MATCH(M27,'IRIS indicators traductions'!$B$5:$B$49,0)+2,MATCH(Welcome!$S$6,'IRIS indicators traductions'!$G$4:$I$4,0)+5)</f>
        <v xml:space="preserve">Number of individuals who received training offered by the organization during the reporting period </v>
      </c>
      <c r="I27" s="273"/>
      <c r="J27" s="274" t="s">
        <v>918</v>
      </c>
      <c r="K27" s="275"/>
      <c r="L27" s="171" t="str">
        <f>INDEX('IRIS indicators traductions'!$B$3:$I$49,MATCH(M27,'IRIS indicators traductions'!$B$5:$B$49,0)+2,MATCH(Welcome!$S$6,'IRIS indicators traductions'!$C$4:$E$4,0)+1)</f>
        <v xml:space="preserve">Individuals Trained: Total </v>
      </c>
      <c r="M27" s="110" t="s">
        <v>228</v>
      </c>
      <c r="N27" s="573" t="str">
        <f>INDEX($B28:$D28,1,MATCH(Welcome!$S$6,$B$2:$D$2,0))</f>
        <v>Civic rights</v>
      </c>
      <c r="O27" s="176"/>
    </row>
    <row r="28" spans="2:15" ht="29.55" customHeight="1">
      <c r="B28" s="158" t="s">
        <v>398</v>
      </c>
      <c r="C28" s="27" t="s">
        <v>1477</v>
      </c>
      <c r="E28" s="751"/>
      <c r="F28" s="41"/>
      <c r="G28" s="41"/>
      <c r="H28" s="68"/>
      <c r="I28" s="68"/>
      <c r="J28" s="41"/>
      <c r="K28" s="68"/>
      <c r="L28" s="8"/>
      <c r="M28" s="110"/>
      <c r="N28" s="452" t="str">
        <f>INDEX($B29:$D29,1,MATCH(Welcome!$S$6,$B$2:$D$2,0))</f>
        <v>Equal opportunities</v>
      </c>
      <c r="O28" s="176"/>
    </row>
    <row r="29" spans="2:15" ht="29.55" customHeight="1">
      <c r="B29" s="223" t="s">
        <v>399</v>
      </c>
      <c r="C29" s="27" t="s">
        <v>1478</v>
      </c>
      <c r="E29" s="751"/>
      <c r="F29" s="41"/>
      <c r="G29" s="41"/>
      <c r="H29" s="68"/>
      <c r="I29" s="68"/>
      <c r="J29" s="41"/>
      <c r="K29" s="68"/>
      <c r="L29" s="8"/>
      <c r="M29" s="110"/>
      <c r="N29" s="452" t="str">
        <f>INDEX($B30:$D30,1,MATCH(Welcome!$S$6,$B$2:$D$2,0))</f>
        <v xml:space="preserve">Social and political inclusion </v>
      </c>
      <c r="O29" s="176"/>
    </row>
    <row r="30" spans="2:15" ht="29.55" customHeight="1" thickBot="1">
      <c r="B30" s="223" t="s">
        <v>400</v>
      </c>
      <c r="C30" s="27" t="s">
        <v>1479</v>
      </c>
      <c r="E30" s="752"/>
      <c r="F30" s="88"/>
      <c r="G30" s="88"/>
      <c r="H30" s="94"/>
      <c r="I30" s="94"/>
      <c r="J30" s="88"/>
      <c r="K30" s="94"/>
      <c r="L30" s="14"/>
      <c r="M30" s="125"/>
      <c r="N30" s="453" t="str">
        <f>INDEX($B31:$D31,1,MATCH(Welcome!$S$6,$B$2:$D$2,0))</f>
        <v>Market information</v>
      </c>
      <c r="O30" s="177"/>
    </row>
    <row r="31" spans="2:15" ht="19.05" customHeight="1" thickBot="1">
      <c r="B31" s="229" t="s">
        <v>401</v>
      </c>
      <c r="C31" s="27" t="s">
        <v>1480</v>
      </c>
      <c r="E31" s="27"/>
    </row>
    <row r="32" spans="2:15" ht="30" customHeight="1">
      <c r="E32" s="747" t="str">
        <f>'SDG frame'!A22</f>
        <v>B - Global outreach (product)</v>
      </c>
      <c r="F32" s="974" t="str">
        <f>'  9 '!F9:M9</f>
        <v>Indicators</v>
      </c>
      <c r="G32" s="975"/>
      <c r="H32" s="975"/>
      <c r="I32" s="975"/>
      <c r="J32" s="975"/>
      <c r="K32" s="975"/>
      <c r="L32" s="975"/>
      <c r="M32" s="977"/>
      <c r="N32" s="753" t="str">
        <f>N25</f>
        <v>Specify depending on the SDG:</v>
      </c>
    </row>
    <row r="33" spans="2:14" ht="30" customHeight="1">
      <c r="E33" s="748"/>
      <c r="F33" s="18" t="str">
        <f t="shared" ref="F33:M33" si="3">F26</f>
        <v>Indicator parameter</v>
      </c>
      <c r="G33" s="492" t="str">
        <f t="shared" si="3"/>
        <v>Indicator code</v>
      </c>
      <c r="H33" s="493" t="str">
        <f t="shared" si="3"/>
        <v>Title of the indicator</v>
      </c>
      <c r="I33" s="18" t="str">
        <f t="shared" si="3"/>
        <v>Output</v>
      </c>
      <c r="J33" s="492" t="str">
        <f t="shared" si="3"/>
        <v>Unit</v>
      </c>
      <c r="K33" s="493" t="str">
        <f t="shared" si="3"/>
        <v>Comments</v>
      </c>
      <c r="L33" s="18" t="str">
        <f t="shared" si="3"/>
        <v>IRIS reference</v>
      </c>
      <c r="M33" s="493" t="str">
        <f t="shared" si="3"/>
        <v>IRIS code</v>
      </c>
      <c r="N33" s="754"/>
    </row>
    <row r="34" spans="2:14" ht="30" customHeight="1">
      <c r="E34" s="743" t="str">
        <f>'SDG frame'!A23</f>
        <v xml:space="preserve">Scale in total number of products sold / distributed / offered </v>
      </c>
      <c r="F34" s="150" t="s">
        <v>37</v>
      </c>
      <c r="G34" s="149"/>
      <c r="H34" s="151" t="s">
        <v>37</v>
      </c>
      <c r="I34" s="151"/>
      <c r="J34" s="149"/>
      <c r="K34" s="151"/>
      <c r="L34" s="149" t="s">
        <v>37</v>
      </c>
      <c r="M34" s="149" t="s">
        <v>37</v>
      </c>
      <c r="N34" s="62" t="s">
        <v>37</v>
      </c>
    </row>
    <row r="35" spans="2:14" ht="35.549999999999997" customHeight="1" thickBot="1">
      <c r="E35" s="744"/>
      <c r="F35" s="162"/>
      <c r="G35" s="88"/>
      <c r="H35" s="90"/>
      <c r="I35" s="90"/>
      <c r="J35" s="88"/>
      <c r="K35" s="90"/>
      <c r="L35" s="14"/>
      <c r="M35" s="14"/>
      <c r="N35" s="134"/>
    </row>
    <row r="36" spans="2:14" ht="19.05" customHeight="1" thickBot="1">
      <c r="E36" s="27"/>
    </row>
    <row r="37" spans="2:14" ht="30" customHeight="1">
      <c r="E37" s="788" t="str">
        <f>'SDG frame'!A24</f>
        <v>C - Accessibility/ affordability</v>
      </c>
      <c r="F37" s="959" t="str">
        <f>'  9 '!F21:M21</f>
        <v>Indicators related to accessibility</v>
      </c>
      <c r="G37" s="960"/>
      <c r="H37" s="960"/>
      <c r="I37" s="961"/>
      <c r="J37" s="961"/>
      <c r="K37" s="961"/>
      <c r="L37" s="960"/>
      <c r="M37" s="962"/>
    </row>
    <row r="38" spans="2:14" ht="30" customHeight="1">
      <c r="E38" s="789"/>
      <c r="F38" s="20" t="str">
        <f>F33</f>
        <v>Indicator parameter</v>
      </c>
      <c r="G38" s="252" t="str">
        <f t="shared" ref="G38:M38" si="4">G33</f>
        <v>Indicator code</v>
      </c>
      <c r="H38" s="494" t="str">
        <f t="shared" si="4"/>
        <v>Title of the indicator</v>
      </c>
      <c r="I38" s="20" t="str">
        <f t="shared" si="4"/>
        <v>Output</v>
      </c>
      <c r="J38" s="252" t="str">
        <f t="shared" si="4"/>
        <v>Unit</v>
      </c>
      <c r="K38" s="494" t="str">
        <f t="shared" si="4"/>
        <v>Comments</v>
      </c>
      <c r="L38" s="20" t="str">
        <f t="shared" si="4"/>
        <v>IRIS reference</v>
      </c>
      <c r="M38" s="494" t="str">
        <f t="shared" si="4"/>
        <v>IRIS code</v>
      </c>
    </row>
    <row r="39" spans="2:14" ht="51" customHeight="1">
      <c r="B39" s="41" t="s">
        <v>1188</v>
      </c>
      <c r="C39" s="107" t="s">
        <v>1481</v>
      </c>
      <c r="E39" s="790" t="str">
        <f>'SDG frame'!A25</f>
        <v>Indicators to track ease of access / efforts to reach the target population</v>
      </c>
      <c r="F39" s="17" t="str">
        <f>INDEX($B39:$D39,1,MATCH(Welcome!$S$6,$B$2:$D$2,0))</f>
        <v>Bottom 40% of the population</v>
      </c>
      <c r="G39" s="41" t="s">
        <v>826</v>
      </c>
      <c r="H39" s="60" t="str">
        <f>INDEX($B40:$D40,1,MATCH(Welcome!$S$6,$B$2:$D$2,0))</f>
        <v>% of employees with formal jobs</v>
      </c>
      <c r="I39" s="278"/>
      <c r="J39" s="263" t="s">
        <v>920</v>
      </c>
      <c r="K39" s="626"/>
      <c r="L39" s="41" t="s">
        <v>37</v>
      </c>
      <c r="M39" s="9" t="s">
        <v>37</v>
      </c>
    </row>
    <row r="40" spans="2:14" ht="61.05" customHeight="1" thickBot="1">
      <c r="B40" s="60" t="s">
        <v>410</v>
      </c>
      <c r="C40" s="57" t="s">
        <v>1421</v>
      </c>
      <c r="E40" s="790"/>
      <c r="F40" s="17" t="str">
        <f>F39</f>
        <v>Bottom 40% of the population</v>
      </c>
      <c r="G40" s="41" t="s">
        <v>827</v>
      </c>
      <c r="H40" s="68" t="str">
        <f>INDEX('IRIS indicators traductions'!$B$3:$I$49,MATCH(M40,'IRIS indicators traductions'!$B$5:$B$49,0)+2,MATCH(Welcome!$S$6,'IRIS indicators traductions'!$G$4:$I$4,0)+5)</f>
        <v xml:space="preserve">Ratio that compares the additional average wage paid to employees of the organization, to the average wage paid for a similar job in a similar industry/sector in the local market, at the end of the reporting period. </v>
      </c>
      <c r="I40" s="282"/>
      <c r="J40" s="264" t="s">
        <v>920</v>
      </c>
      <c r="K40" s="626"/>
      <c r="L40" s="171" t="str">
        <f>INDEX('IRIS indicators traductions'!$B$3:$I$49,MATCH(M40,'IRIS indicators traductions'!$B$5:$B$49,0)+2,MATCH(Welcome!$S$6,'IRIS indicators traductions'!$C$4:$E$4,0)+1)</f>
        <v xml:space="preserve">Wage Premium </v>
      </c>
      <c r="M40" s="152" t="s">
        <v>334</v>
      </c>
    </row>
    <row r="41" spans="2:14" ht="16.5" customHeight="1" thickBot="1">
      <c r="E41" s="790"/>
      <c r="F41" s="42"/>
      <c r="G41" s="43"/>
      <c r="H41" s="43"/>
      <c r="I41" s="43"/>
      <c r="J41" s="43"/>
      <c r="K41" s="43"/>
      <c r="L41" s="43"/>
      <c r="M41" s="44"/>
    </row>
    <row r="42" spans="2:14" ht="30" customHeight="1">
      <c r="E42" s="790"/>
      <c r="F42" s="959" t="str">
        <f>'  9 '!F26:M26</f>
        <v>Indicators related to affordability</v>
      </c>
      <c r="G42" s="960"/>
      <c r="H42" s="960" t="s">
        <v>26</v>
      </c>
      <c r="I42" s="961"/>
      <c r="J42" s="961"/>
      <c r="K42" s="961"/>
      <c r="L42" s="960"/>
      <c r="M42" s="962"/>
    </row>
    <row r="43" spans="2:14" ht="30" customHeight="1">
      <c r="E43" s="790"/>
      <c r="F43" s="20" t="str">
        <f>F38</f>
        <v>Indicator parameter</v>
      </c>
      <c r="G43" s="252" t="str">
        <f t="shared" ref="G43:M43" si="5">G38</f>
        <v>Indicator code</v>
      </c>
      <c r="H43" s="494" t="str">
        <f t="shared" si="5"/>
        <v>Title of the indicator</v>
      </c>
      <c r="I43" s="20" t="str">
        <f t="shared" si="5"/>
        <v>Output</v>
      </c>
      <c r="J43" s="252" t="str">
        <f t="shared" si="5"/>
        <v>Unit</v>
      </c>
      <c r="K43" s="494" t="str">
        <f t="shared" si="5"/>
        <v>Comments</v>
      </c>
      <c r="L43" s="20" t="str">
        <f t="shared" si="5"/>
        <v>IRIS reference</v>
      </c>
      <c r="M43" s="494" t="str">
        <f t="shared" si="5"/>
        <v>IRIS code</v>
      </c>
    </row>
    <row r="44" spans="2:14" ht="39" customHeight="1" thickBot="1">
      <c r="B44" s="90" t="s">
        <v>411</v>
      </c>
      <c r="C44" s="57" t="s">
        <v>1482</v>
      </c>
      <c r="E44" s="791"/>
      <c r="F44" s="162"/>
      <c r="G44" s="250" t="s">
        <v>828</v>
      </c>
      <c r="H44" s="574" t="str">
        <f>INDEX($B44:$D44,1,MATCH(Welcome!$S$6,$B$2:$D$2,0))</f>
        <v>Transaction costs for remittances (when applicable)</v>
      </c>
      <c r="I44" s="282"/>
      <c r="J44" s="264" t="s">
        <v>920</v>
      </c>
      <c r="K44" s="626"/>
      <c r="L44" s="577" t="s">
        <v>37</v>
      </c>
      <c r="M44" s="588" t="s">
        <v>37</v>
      </c>
    </row>
    <row r="45" spans="2:14" ht="18" customHeight="1" thickBot="1">
      <c r="E45" s="27"/>
    </row>
    <row r="46" spans="2:14" ht="33" customHeight="1">
      <c r="E46" s="796" t="str">
        <f>'SDG frame'!A26</f>
        <v>D - Satisfaction</v>
      </c>
      <c r="F46" s="800" t="str">
        <f>'SDG frame'!A36</f>
        <v>Indicators</v>
      </c>
      <c r="G46" s="800"/>
      <c r="H46" s="801"/>
      <c r="I46" s="802"/>
      <c r="J46" s="802"/>
      <c r="K46" s="802"/>
      <c r="L46" s="801"/>
      <c r="M46" s="803"/>
    </row>
    <row r="47" spans="2:14" ht="33" customHeight="1">
      <c r="E47" s="797"/>
      <c r="F47" s="613" t="str">
        <f>F38</f>
        <v>Indicator parameter</v>
      </c>
      <c r="G47" s="613" t="str">
        <f t="shared" ref="G47:M47" si="6">G38</f>
        <v>Indicator code</v>
      </c>
      <c r="H47" s="613" t="str">
        <f t="shared" si="6"/>
        <v>Title of the indicator</v>
      </c>
      <c r="I47" s="613" t="str">
        <f t="shared" si="6"/>
        <v>Output</v>
      </c>
      <c r="J47" s="613" t="str">
        <f t="shared" si="6"/>
        <v>Unit</v>
      </c>
      <c r="K47" s="613" t="str">
        <f t="shared" si="6"/>
        <v>Comments</v>
      </c>
      <c r="L47" s="613" t="str">
        <f t="shared" si="6"/>
        <v>IRIS reference</v>
      </c>
      <c r="M47" s="613" t="str">
        <f t="shared" si="6"/>
        <v>IRIS code</v>
      </c>
    </row>
    <row r="48" spans="2:14" ht="30" customHeight="1">
      <c r="B48" s="58" t="s">
        <v>1781</v>
      </c>
      <c r="C48" s="632" t="s">
        <v>1778</v>
      </c>
      <c r="E48" s="798" t="str">
        <f>'SDG frame'!A27</f>
        <v>Indicators to measure beneficiary's satisfaction (see Definitions tab)</v>
      </c>
      <c r="F48" s="11"/>
      <c r="G48" s="8" t="s">
        <v>1814</v>
      </c>
      <c r="H48" s="632" t="str">
        <f>INDEX($B48:$D48,1,MATCH(Welcome!$S$6,$B$2:$D$2,0))</f>
        <v>Price-performance ratio</v>
      </c>
      <c r="I48" s="290"/>
      <c r="J48" s="263"/>
      <c r="K48" s="291"/>
      <c r="L48" s="37" t="s">
        <v>37</v>
      </c>
      <c r="M48" s="38"/>
    </row>
    <row r="49" spans="2:13" ht="30" customHeight="1">
      <c r="B49" s="58" t="s">
        <v>1779</v>
      </c>
      <c r="C49" s="634" t="s">
        <v>1779</v>
      </c>
      <c r="E49" s="798"/>
      <c r="F49" s="11"/>
      <c r="G49" s="8" t="s">
        <v>1815</v>
      </c>
      <c r="H49" s="634" t="str">
        <f>INDEX($B49:$D49,1,MATCH(Welcome!$S$6,$B$2:$D$2,0))</f>
        <v>Net Promoter Score</v>
      </c>
      <c r="I49" s="302"/>
      <c r="J49" s="303"/>
      <c r="K49" s="304"/>
      <c r="L49" s="33" t="s">
        <v>37</v>
      </c>
      <c r="M49" s="152"/>
    </row>
    <row r="50" spans="2:13" ht="30" customHeight="1" thickBot="1">
      <c r="B50" s="58" t="s">
        <v>1782</v>
      </c>
      <c r="C50" s="634" t="s">
        <v>1780</v>
      </c>
      <c r="E50" s="798"/>
      <c r="F50" s="11"/>
      <c r="G50" s="8" t="s">
        <v>1816</v>
      </c>
      <c r="H50" s="634" t="str">
        <f>INDEX($B50:$D50,1,MATCH(Welcome!$S$6,$B$2:$D$2,0))</f>
        <v>Effort Rate</v>
      </c>
      <c r="I50" s="305"/>
      <c r="J50" s="306"/>
      <c r="K50" s="307"/>
      <c r="L50" s="37" t="s">
        <v>37</v>
      </c>
      <c r="M50" s="38"/>
    </row>
    <row r="51" spans="2:13" ht="18.600000000000001" customHeight="1" thickBot="1">
      <c r="B51" s="68" t="s">
        <v>1975</v>
      </c>
      <c r="C51" s="102" t="s">
        <v>1976</v>
      </c>
      <c r="E51" s="799"/>
      <c r="F51" s="52"/>
      <c r="G51" s="14"/>
      <c r="H51" s="644"/>
      <c r="I51" s="644"/>
      <c r="J51" s="487"/>
      <c r="K51" s="644"/>
      <c r="L51" s="46"/>
      <c r="M51" s="47"/>
    </row>
    <row r="52" spans="2:13" ht="27" customHeight="1" thickBot="1">
      <c r="B52" s="68" t="s">
        <v>412</v>
      </c>
      <c r="C52" s="57" t="s">
        <v>1483</v>
      </c>
      <c r="E52" s="27"/>
    </row>
    <row r="53" spans="2:13" ht="42" customHeight="1">
      <c r="B53" s="68"/>
      <c r="E53" s="794" t="str">
        <f>'SDG frame'!A28</f>
        <v>E - Outcome</v>
      </c>
      <c r="F53" s="991" t="str">
        <f>'  9 '!F37:M37</f>
        <v>Indicators on observed changes</v>
      </c>
      <c r="G53" s="992"/>
      <c r="H53" s="992" t="s">
        <v>26</v>
      </c>
      <c r="I53" s="969"/>
      <c r="J53" s="969"/>
      <c r="K53" s="969"/>
      <c r="L53" s="992"/>
      <c r="M53" s="993"/>
    </row>
    <row r="54" spans="2:13" ht="18">
      <c r="E54" s="795"/>
      <c r="F54" s="23" t="str">
        <f t="shared" ref="F54:M54" si="7">F43</f>
        <v>Indicator parameter</v>
      </c>
      <c r="G54" s="495" t="str">
        <f t="shared" si="7"/>
        <v>Indicator code</v>
      </c>
      <c r="H54" s="496" t="str">
        <f t="shared" si="7"/>
        <v>Title of the indicator</v>
      </c>
      <c r="I54" s="23" t="str">
        <f t="shared" si="7"/>
        <v>Output</v>
      </c>
      <c r="J54" s="495" t="str">
        <f t="shared" si="7"/>
        <v>Unit</v>
      </c>
      <c r="K54" s="496" t="str">
        <f t="shared" si="7"/>
        <v>Comments</v>
      </c>
      <c r="L54" s="23" t="str">
        <f t="shared" si="7"/>
        <v>IRIS reference</v>
      </c>
      <c r="M54" s="496" t="str">
        <f t="shared" si="7"/>
        <v>IRIS code</v>
      </c>
    </row>
    <row r="55" spans="2:13" ht="44.25" customHeight="1">
      <c r="B55" s="163" t="s">
        <v>416</v>
      </c>
      <c r="C55" s="473" t="s">
        <v>1484</v>
      </c>
      <c r="E55" s="792" t="str">
        <f>'SDG frame'!A29</f>
        <v>Indicator of change (on the short run) or perception of change by the beneficiaries</v>
      </c>
      <c r="F55" s="17"/>
      <c r="G55" s="41" t="s">
        <v>829</v>
      </c>
      <c r="H55" s="60" t="str">
        <f>INDEX($B51:$D51,1,MATCH(Welcome!$S$6,$B$2:$D$2,0))</f>
        <v>Level (and change over time) in household expenditure or income per capita among the excluded group reached (in particular the bottom 40 per cent of the population)</v>
      </c>
      <c r="I55" s="290"/>
      <c r="J55" s="263" t="s">
        <v>920</v>
      </c>
      <c r="K55" s="291"/>
      <c r="L55" s="37" t="s">
        <v>37</v>
      </c>
      <c r="M55" s="38" t="s">
        <v>37</v>
      </c>
    </row>
    <row r="56" spans="2:13" ht="30" customHeight="1" thickBot="1">
      <c r="B56" s="12" t="s">
        <v>418</v>
      </c>
      <c r="C56" s="12" t="s">
        <v>418</v>
      </c>
      <c r="E56" s="792"/>
      <c r="F56" s="17" t="str">
        <f>INDEX($B50:$D50,1,MATCH(Welcome!$S$6,$B$2:$D$2,0))</f>
        <v>Effort Rate</v>
      </c>
      <c r="G56" s="41" t="s">
        <v>830</v>
      </c>
      <c r="H56" s="60" t="str">
        <f>INDEX($B52:$D52,1,MATCH(Welcome!$S$6,$B$2:$D$2,0))</f>
        <v>Number of complaints registered during the reporting period</v>
      </c>
      <c r="I56" s="290"/>
      <c r="J56" s="263" t="s">
        <v>918</v>
      </c>
      <c r="K56" s="621"/>
      <c r="L56" s="37" t="s">
        <v>37</v>
      </c>
      <c r="M56" s="38" t="s">
        <v>37</v>
      </c>
    </row>
    <row r="57" spans="2:13" ht="48" customHeight="1" thickBot="1">
      <c r="B57" s="234" t="s">
        <v>417</v>
      </c>
      <c r="C57" s="57" t="s">
        <v>1485</v>
      </c>
      <c r="E57" s="792"/>
      <c r="F57" s="17"/>
      <c r="G57" s="41" t="s">
        <v>831</v>
      </c>
      <c r="H57" s="68" t="str">
        <f>INDEX('IRIS indicators traductions'!$B$3:$I$49,MATCH(M57,'IRIS indicators traductions'!$B$5:$B$49,0)+2,MATCH(Welcome!$S$6,'IRIS indicators traductions'!$G$4:$I$4,0)+5)</f>
        <v xml:space="preserve">Number of complaints registered by clients of the reporting organization during the reporting period </v>
      </c>
      <c r="I57" s="292"/>
      <c r="J57" s="264" t="s">
        <v>918</v>
      </c>
      <c r="K57" s="293"/>
      <c r="L57" s="171" t="str">
        <f>INDEX('IRIS indicators traductions'!$B$3:$I$49,MATCH(M57,'IRIS indicators traductions'!$B$5:$B$49,0)+2,MATCH(Welcome!$S$6,'IRIS indicators traductions'!$C$4:$E$4,0)+1)</f>
        <v>Number of Complaints Registered</v>
      </c>
      <c r="M57" s="38" t="s">
        <v>415</v>
      </c>
    </row>
    <row r="58" spans="2:13" ht="65.25" customHeight="1" thickBot="1">
      <c r="B58" s="13" t="s">
        <v>419</v>
      </c>
      <c r="C58" s="57" t="s">
        <v>1486</v>
      </c>
      <c r="E58" s="792"/>
      <c r="F58" s="58"/>
      <c r="G58" s="37"/>
      <c r="H58" s="106"/>
      <c r="I58" s="106"/>
      <c r="J58" s="41"/>
      <c r="K58" s="106"/>
      <c r="L58" s="37"/>
      <c r="M58" s="38"/>
    </row>
    <row r="59" spans="2:13" ht="20.25" customHeight="1">
      <c r="E59" s="792"/>
      <c r="F59" s="991" t="str">
        <f>'  9 '!F41:M41</f>
        <v>Indicators of perception of changes</v>
      </c>
      <c r="G59" s="992"/>
      <c r="H59" s="992" t="s">
        <v>26</v>
      </c>
      <c r="I59" s="969"/>
      <c r="J59" s="969"/>
      <c r="K59" s="969"/>
      <c r="L59" s="992"/>
      <c r="M59" s="993"/>
    </row>
    <row r="60" spans="2:13" ht="30" customHeight="1">
      <c r="E60" s="792"/>
      <c r="F60" s="23" t="str">
        <f>F54</f>
        <v>Indicator parameter</v>
      </c>
      <c r="G60" s="495" t="str">
        <f t="shared" ref="G60:M60" si="8">G54</f>
        <v>Indicator code</v>
      </c>
      <c r="H60" s="496" t="str">
        <f t="shared" si="8"/>
        <v>Title of the indicator</v>
      </c>
      <c r="I60" s="23" t="str">
        <f t="shared" si="8"/>
        <v>Output</v>
      </c>
      <c r="J60" s="495" t="str">
        <f t="shared" si="8"/>
        <v>Unit</v>
      </c>
      <c r="K60" s="496" t="str">
        <f t="shared" si="8"/>
        <v>Comments</v>
      </c>
      <c r="L60" s="23" t="str">
        <f t="shared" si="8"/>
        <v>IRIS reference</v>
      </c>
      <c r="M60" s="496" t="str">
        <f t="shared" si="8"/>
        <v>IRIS code</v>
      </c>
    </row>
    <row r="61" spans="2:13" ht="55.8" customHeight="1">
      <c r="E61" s="792"/>
      <c r="F61" s="17" t="str">
        <f>INDEX($B55:$D55,1,MATCH(Welcome!$S$6,$B$2:$D$2,0))</f>
        <v>Income</v>
      </c>
      <c r="G61" s="41" t="s">
        <v>832</v>
      </c>
      <c r="H61" s="60" t="str">
        <f>INDEX($B57:$D57,1,MATCH(Welcome!$S$6,$B$2:$D$2,0))</f>
        <v>% of beneficiaries from excluded groups (and in particular bottom 40% of the population) who report an increase in their income [in past year/s]</v>
      </c>
      <c r="I61" s="290"/>
      <c r="J61" s="263" t="s">
        <v>920</v>
      </c>
      <c r="K61" s="621"/>
      <c r="L61" s="84" t="s">
        <v>37</v>
      </c>
      <c r="M61" s="85" t="s">
        <v>37</v>
      </c>
    </row>
    <row r="62" spans="2:13" ht="60" customHeight="1" thickBot="1">
      <c r="B62" s="124" t="s">
        <v>421</v>
      </c>
      <c r="C62" s="57" t="s">
        <v>1487</v>
      </c>
      <c r="E62" s="793"/>
      <c r="F62" s="162" t="str">
        <f>INDEX($B56:$D56,1,MATCH(Welcome!$S$6,$B$2:$D$2,0))</f>
        <v>Discrimination</v>
      </c>
      <c r="G62" s="88" t="s">
        <v>833</v>
      </c>
      <c r="H62" s="90" t="str">
        <f>INDEX($B58:$D58,1,MATCH(Welcome!$S$6,$B$2:$D$2,0))</f>
        <v>% of beneficiaries who report having personally felt discriminated against or harassed within the previous 12 months on the basis of a ground of discrimination prohibited under international human rights law</v>
      </c>
      <c r="I62" s="292"/>
      <c r="J62" s="264" t="s">
        <v>920</v>
      </c>
      <c r="K62" s="629"/>
      <c r="L62" s="46" t="s">
        <v>37</v>
      </c>
      <c r="M62" s="47" t="s">
        <v>37</v>
      </c>
    </row>
    <row r="63" spans="2:13" ht="38.25" customHeight="1" thickBot="1">
      <c r="B63" s="124" t="s">
        <v>423</v>
      </c>
      <c r="C63" s="57" t="s">
        <v>1488</v>
      </c>
      <c r="E63" s="96"/>
      <c r="F63" s="95"/>
      <c r="G63" s="95"/>
      <c r="H63" s="95"/>
      <c r="L63" s="95"/>
      <c r="M63" s="95"/>
    </row>
    <row r="64" spans="2:13" ht="38.25" customHeight="1" thickBot="1">
      <c r="B64" s="124" t="s">
        <v>425</v>
      </c>
      <c r="C64" s="57" t="s">
        <v>1489</v>
      </c>
      <c r="E64" s="768" t="str">
        <f>'SDG frame'!A30</f>
        <v>F - Impact</v>
      </c>
      <c r="F64" s="988" t="str">
        <f>'  9 '!F46:M46</f>
        <v>UN IAEG-SDGs indicators</v>
      </c>
      <c r="G64" s="989"/>
      <c r="H64" s="989" t="s">
        <v>26</v>
      </c>
      <c r="I64" s="972"/>
      <c r="J64" s="972"/>
      <c r="K64" s="972"/>
      <c r="L64" s="989"/>
      <c r="M64" s="990"/>
    </row>
    <row r="65" spans="2:13" ht="38.25" customHeight="1">
      <c r="B65" s="124" t="s">
        <v>427</v>
      </c>
      <c r="C65" s="57" t="s">
        <v>1490</v>
      </c>
      <c r="E65" s="769"/>
      <c r="F65" s="118" t="s">
        <v>65</v>
      </c>
      <c r="G65" s="236" t="str">
        <f>G60</f>
        <v>Indicator code</v>
      </c>
      <c r="H65" s="497" t="str">
        <f t="shared" ref="H65:M65" si="9">H60</f>
        <v>Title of the indicator</v>
      </c>
      <c r="I65" s="498" t="str">
        <f t="shared" si="9"/>
        <v>Output</v>
      </c>
      <c r="J65" s="499" t="str">
        <f t="shared" si="9"/>
        <v>Unit</v>
      </c>
      <c r="K65" s="500" t="str">
        <f t="shared" si="9"/>
        <v>Comments</v>
      </c>
      <c r="L65" s="236" t="str">
        <f t="shared" si="9"/>
        <v>IRIS reference</v>
      </c>
      <c r="M65" s="519" t="str">
        <f t="shared" si="9"/>
        <v>IRIS code</v>
      </c>
    </row>
    <row r="66" spans="2:13" ht="44.25" customHeight="1">
      <c r="E66" s="770" t="str">
        <f>'SDG frame'!A31</f>
        <v>The organizations can track the changes at the national level, measured on the SDG framework, to see whether their actions are in line with changes observed at the national level, and how they may have played a role</v>
      </c>
      <c r="F66" s="255" t="s">
        <v>420</v>
      </c>
      <c r="G66" s="41" t="s">
        <v>834</v>
      </c>
      <c r="H66" s="60" t="str">
        <f>INDEX($B62:$D62,1,MATCH(Welcome!$S$6,$B$2:$D$2,0))</f>
        <v xml:space="preserve">Growth rates of household expenditure or income per capita among the bottom 40 per cent of the population and the total population </v>
      </c>
      <c r="I66" s="342"/>
      <c r="J66" s="343" t="s">
        <v>920</v>
      </c>
      <c r="K66" s="344"/>
      <c r="L66" s="8" t="s">
        <v>37</v>
      </c>
      <c r="M66" s="9" t="s">
        <v>37</v>
      </c>
    </row>
    <row r="67" spans="2:13" ht="44.25" customHeight="1">
      <c r="E67" s="770"/>
      <c r="F67" s="255" t="s">
        <v>422</v>
      </c>
      <c r="G67" s="41" t="s">
        <v>835</v>
      </c>
      <c r="H67" s="60" t="str">
        <f>INDEX($B63:$D63,1,MATCH(Welcome!$S$6,$B$2:$D$2,0))</f>
        <v>Proportion of people living below 50 per cent of median income, by age, sex and persons with disabilities</v>
      </c>
      <c r="I67" s="342"/>
      <c r="J67" s="343" t="s">
        <v>920</v>
      </c>
      <c r="K67" s="344"/>
      <c r="L67" s="8" t="s">
        <v>37</v>
      </c>
      <c r="M67" s="9" t="s">
        <v>37</v>
      </c>
    </row>
    <row r="68" spans="2:13" ht="64.05" customHeight="1">
      <c r="E68" s="770"/>
      <c r="F68" s="255" t="s">
        <v>424</v>
      </c>
      <c r="G68" s="41" t="s">
        <v>836</v>
      </c>
      <c r="H68" s="60" t="str">
        <f>INDEX($B64:$D64,1,MATCH(Welcome!$S$6,$B$2:$D$2,0))</f>
        <v>Proportion of the population reporting having personally felt discriminated against or harassed within the previous 12 months on the basis of a ground of discrimination prohibited under international human rights law</v>
      </c>
      <c r="I68" s="342"/>
      <c r="J68" s="343" t="s">
        <v>920</v>
      </c>
      <c r="K68" s="623"/>
      <c r="L68" s="8" t="s">
        <v>37</v>
      </c>
      <c r="M68" s="9" t="s">
        <v>37</v>
      </c>
    </row>
    <row r="69" spans="2:13" ht="44.25" customHeight="1" thickBot="1">
      <c r="E69" s="770"/>
      <c r="F69" s="255" t="s">
        <v>426</v>
      </c>
      <c r="G69" s="41" t="s">
        <v>837</v>
      </c>
      <c r="H69" s="60" t="str">
        <f>INDEX($B65:$D65,1,MATCH(Welcome!$S$6,$B$2:$D$2,0))</f>
        <v>Remittance costs as a proportion of the amount remitted</v>
      </c>
      <c r="I69" s="325"/>
      <c r="J69" s="306" t="s">
        <v>920</v>
      </c>
      <c r="K69" s="622"/>
      <c r="L69" s="8" t="s">
        <v>37</v>
      </c>
      <c r="M69" s="9" t="s">
        <v>37</v>
      </c>
    </row>
    <row r="70" spans="2:13" ht="44.25" customHeight="1" thickBot="1">
      <c r="E70" s="771"/>
      <c r="F70" s="256"/>
      <c r="G70" s="125"/>
      <c r="H70" s="126"/>
      <c r="I70" s="126"/>
      <c r="J70" s="257"/>
      <c r="K70" s="126"/>
      <c r="L70" s="14"/>
      <c r="M70" s="15"/>
    </row>
    <row r="71" spans="2:13" ht="24.75" customHeight="1" thickBot="1"/>
    <row r="72" spans="2:13" ht="24.75" customHeight="1">
      <c r="E72" s="876" t="str">
        <f>'SDG frame'!A32</f>
        <v>Annexes</v>
      </c>
      <c r="F72" s="784" t="str">
        <f>'SDG frame'!A33</f>
        <v>Remarks</v>
      </c>
      <c r="G72" s="784"/>
      <c r="H72" s="785"/>
      <c r="I72" s="56" t="str">
        <f>'SDG frame'!A34</f>
        <v>Complementary sources</v>
      </c>
      <c r="J72" s="786" t="str">
        <f>'SDG frame'!A35</f>
        <v>Feedback</v>
      </c>
      <c r="K72" s="787"/>
    </row>
    <row r="73" spans="2:13" ht="24.75" customHeight="1">
      <c r="E73" s="877"/>
      <c r="F73" s="117"/>
      <c r="G73" s="117"/>
      <c r="H73" s="154"/>
      <c r="I73" s="144"/>
      <c r="J73" s="937" t="s">
        <v>248</v>
      </c>
      <c r="K73" s="938"/>
    </row>
    <row r="74" spans="2:13" ht="24.75" customHeight="1" thickBot="1">
      <c r="E74" s="878"/>
      <c r="F74" s="135"/>
      <c r="G74" s="135"/>
      <c r="H74" s="157"/>
      <c r="I74" s="164"/>
      <c r="J74" s="258"/>
      <c r="K74" s="157"/>
    </row>
    <row r="75" spans="2:13" ht="24.75" customHeight="1"/>
    <row r="76" spans="2:13" ht="24.75" customHeight="1"/>
    <row r="77" spans="2:13" ht="24.75" customHeight="1"/>
    <row r="78" spans="2:13" ht="24.75" customHeight="1"/>
    <row r="79" spans="2:13" ht="24.75" customHeight="1"/>
  </sheetData>
  <sheetProtection selectLockedCells="1" selectUnlockedCells="1"/>
  <mergeCells count="40">
    <mergeCell ref="E2:J2"/>
    <mergeCell ref="E3:J3"/>
    <mergeCell ref="F8:M8"/>
    <mergeCell ref="E10:E11"/>
    <mergeCell ref="E12:E30"/>
    <mergeCell ref="F19:M19"/>
    <mergeCell ref="F25:M25"/>
    <mergeCell ref="N19:N20"/>
    <mergeCell ref="N25:N26"/>
    <mergeCell ref="E46:E47"/>
    <mergeCell ref="F46:M46"/>
    <mergeCell ref="E48:E51"/>
    <mergeCell ref="E34:E35"/>
    <mergeCell ref="E37:E38"/>
    <mergeCell ref="E39:E44"/>
    <mergeCell ref="O10:O11"/>
    <mergeCell ref="F15:M15"/>
    <mergeCell ref="E5:E8"/>
    <mergeCell ref="F6:M6"/>
    <mergeCell ref="N10:N11"/>
    <mergeCell ref="N15:N16"/>
    <mergeCell ref="F5:M5"/>
    <mergeCell ref="F7:M7"/>
    <mergeCell ref="F10:M10"/>
    <mergeCell ref="E72:E74"/>
    <mergeCell ref="F32:M32"/>
    <mergeCell ref="N32:N33"/>
    <mergeCell ref="F37:M37"/>
    <mergeCell ref="F42:M42"/>
    <mergeCell ref="J72:K72"/>
    <mergeCell ref="J73:K73"/>
    <mergeCell ref="F72:H72"/>
    <mergeCell ref="E64:E65"/>
    <mergeCell ref="F64:M64"/>
    <mergeCell ref="F59:M59"/>
    <mergeCell ref="F53:M53"/>
    <mergeCell ref="E32:E33"/>
    <mergeCell ref="E66:E70"/>
    <mergeCell ref="E53:E54"/>
    <mergeCell ref="E55:E62"/>
  </mergeCells>
  <hyperlinks>
    <hyperlink ref="X37" r:id="rId1" display="Insee.fr : Les Comptes de la Nation : Dépenses des administrations publiques ventilées par fonction en 2016" xr:uid="{00000000-0004-0000-1300-000000000000}"/>
    <hyperlink ref="X36" r:id="rId2" display=" Insee.fr :  Pauvreté en conditions de vie de 2004 à 2014 " xr:uid="{00000000-0004-0000-1300-000001000000}"/>
    <hyperlink ref="X12" r:id="rId3" location="consulter-sommaire" display="Insee.fr : Revenu, niveau de vie et pauvreté en 2014" xr:uid="{00000000-0004-0000-13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sheetPr>
  <dimension ref="B1:T43"/>
  <sheetViews>
    <sheetView showGridLines="0" showRowColHeaders="0" tabSelected="1" topLeftCell="G1" zoomScale="99" zoomScaleNormal="99" workbookViewId="0">
      <selection activeCell="S6" sqref="S6:T7"/>
    </sheetView>
  </sheetViews>
  <sheetFormatPr baseColWidth="10" defaultColWidth="10.296875" defaultRowHeight="15.75" customHeight="1"/>
  <cols>
    <col min="1" max="1" width="10.296875" style="1"/>
    <col min="2" max="2" width="10.296875" style="1" customWidth="1"/>
    <col min="3" max="3" width="9.5" style="1" customWidth="1"/>
    <col min="4" max="4" width="8" style="1" customWidth="1"/>
    <col min="5" max="11" width="10.296875" style="1" customWidth="1"/>
    <col min="12" max="13" width="12.5" style="1" customWidth="1"/>
    <col min="14" max="14" width="10.296875" style="1" customWidth="1"/>
    <col min="15" max="15" width="12" style="1" customWidth="1"/>
    <col min="16" max="16384" width="10.296875" style="1"/>
  </cols>
  <sheetData>
    <row r="1" spans="2:20" ht="16.05" customHeight="1"/>
    <row r="2" spans="2:20" ht="45" customHeight="1">
      <c r="D2" s="714" t="str">
        <f>'Présentation traduction'!A4</f>
        <v>List of microeconomic indicators on Sustainable Development Goals to guide mission-driven organisations and impact investors in monitoring their contributions</v>
      </c>
      <c r="E2" s="714"/>
      <c r="F2" s="714"/>
      <c r="G2" s="714"/>
      <c r="H2" s="714"/>
      <c r="I2" s="714"/>
      <c r="J2" s="714"/>
      <c r="K2" s="714"/>
      <c r="L2" s="714"/>
      <c r="M2" s="714"/>
      <c r="N2" s="714"/>
      <c r="O2" s="714"/>
    </row>
    <row r="3" spans="2:20" ht="45" customHeight="1">
      <c r="D3" s="714"/>
      <c r="E3" s="714"/>
      <c r="F3" s="714"/>
      <c r="G3" s="714"/>
      <c r="H3" s="714"/>
      <c r="I3" s="714"/>
      <c r="J3" s="714"/>
      <c r="K3" s="714"/>
      <c r="L3" s="714"/>
      <c r="M3" s="714"/>
      <c r="N3" s="714"/>
      <c r="O3" s="714"/>
    </row>
    <row r="4" spans="2:20" ht="45" customHeight="1">
      <c r="D4" s="714"/>
      <c r="E4" s="714"/>
      <c r="F4" s="714"/>
      <c r="G4" s="714"/>
      <c r="H4" s="714"/>
      <c r="I4" s="714"/>
      <c r="J4" s="714"/>
      <c r="K4" s="714"/>
      <c r="L4" s="714"/>
      <c r="M4" s="714"/>
      <c r="N4" s="714"/>
      <c r="O4" s="714"/>
    </row>
    <row r="5" spans="2:20" ht="16.05" customHeight="1" thickBot="1">
      <c r="D5" s="715" t="str">
        <f>'Présentation traduction'!A5</f>
        <v>February 18, 2021 - V1.4</v>
      </c>
      <c r="E5" s="715"/>
      <c r="F5" s="715"/>
      <c r="G5" s="715"/>
      <c r="H5" s="715" t="s">
        <v>18</v>
      </c>
      <c r="I5" s="715"/>
      <c r="J5" s="715"/>
      <c r="K5" s="715"/>
      <c r="L5" s="715"/>
      <c r="M5" s="715"/>
      <c r="N5" s="715"/>
      <c r="O5" s="715"/>
    </row>
    <row r="6" spans="2:20" ht="16.05" customHeight="1">
      <c r="D6" s="715"/>
      <c r="E6" s="715"/>
      <c r="F6" s="715"/>
      <c r="G6" s="715"/>
      <c r="H6" s="715"/>
      <c r="I6" s="715"/>
      <c r="J6" s="715"/>
      <c r="K6" s="715"/>
      <c r="L6" s="715"/>
      <c r="M6" s="715"/>
      <c r="N6" s="715"/>
      <c r="O6" s="715"/>
      <c r="S6" s="725" t="s">
        <v>997</v>
      </c>
      <c r="T6" s="726"/>
    </row>
    <row r="7" spans="2:20" ht="16.05" customHeight="1" thickBot="1">
      <c r="S7" s="727"/>
      <c r="T7" s="728"/>
    </row>
    <row r="8" spans="2:20" s="415" customFormat="1" ht="49.95" customHeight="1">
      <c r="B8" s="716" t="str">
        <f>'Présentation traduction'!A8</f>
        <v>This list of indicators was created by CERISE and its working group with funding from the French Ministry of Europe and Foreign Affairs (MEAE) as part of its strategy "Innovate together, a strategy to promote new models of the social and inclusive economy internationally ".</v>
      </c>
      <c r="C8" s="716"/>
      <c r="D8" s="716"/>
      <c r="E8" s="716"/>
      <c r="F8" s="716"/>
      <c r="G8" s="716"/>
      <c r="H8" s="716"/>
      <c r="I8" s="716"/>
      <c r="J8" s="716"/>
      <c r="K8" s="716"/>
      <c r="L8" s="716"/>
      <c r="M8" s="716"/>
      <c r="N8" s="716"/>
      <c r="O8" s="716"/>
      <c r="P8" s="716"/>
    </row>
    <row r="9" spans="2:20" ht="84.75" customHeight="1">
      <c r="B9" s="717" t="str">
        <f>'Présentation traduction'!A9</f>
        <v>This list builds on the latest work in progress: Global Compact, UNPRI, IRIS, initiative of Dutch institutional investors, SPTF, HIPSO, CSAF, etc. CERISE has compiled over 900 indicators from these private sector standards built around the 169 Targets associated with the SDGs. Targets that are not suitable for corporate action have been removed, which has reduced the framework to 73 targets that we believe social enterprises can contribute to effectively.</v>
      </c>
      <c r="C9" s="717"/>
      <c r="D9" s="717"/>
      <c r="E9" s="717"/>
      <c r="F9" s="717"/>
      <c r="G9" s="717"/>
      <c r="H9" s="717"/>
      <c r="I9" s="717"/>
      <c r="J9" s="717"/>
      <c r="K9" s="717"/>
      <c r="L9" s="717"/>
      <c r="M9" s="717"/>
      <c r="N9" s="717"/>
      <c r="O9" s="717"/>
      <c r="P9" s="717"/>
    </row>
    <row r="10" spans="2:20" ht="42.75" customHeight="1">
      <c r="B10" s="717" t="str">
        <f>'Présentation traduction'!A10</f>
        <v>In general, these indicators reflect the specificity of the contribution of social enterprises to the SDGs and their simultaneous pursuit of economic and socio-environmental objectives.</v>
      </c>
      <c r="C10" s="717"/>
      <c r="D10" s="717"/>
      <c r="E10" s="717"/>
      <c r="F10" s="717"/>
      <c r="G10" s="717"/>
      <c r="H10" s="717"/>
      <c r="I10" s="717"/>
      <c r="J10" s="717"/>
      <c r="K10" s="717"/>
      <c r="L10" s="717"/>
      <c r="M10" s="717"/>
      <c r="N10" s="717"/>
      <c r="O10" s="717"/>
      <c r="P10" s="717"/>
    </row>
    <row r="11" spans="2:20" ht="45.75" customHeight="1">
      <c r="B11" s="717" t="str">
        <f>'Présentation traduction'!A11</f>
        <v>This list is made of indicators that measure the achievement of the social mission (direct results / output) and some outcome indicators (to reduce the problem of attribution). Modality indicators found in CSR frameworks are also attached.</v>
      </c>
      <c r="C11" s="717"/>
      <c r="D11" s="717"/>
      <c r="E11" s="717"/>
      <c r="F11" s="717"/>
      <c r="G11" s="717"/>
      <c r="H11" s="717"/>
      <c r="I11" s="717"/>
      <c r="J11" s="717"/>
      <c r="K11" s="717"/>
      <c r="L11" s="717"/>
      <c r="M11" s="717"/>
      <c r="N11" s="717"/>
      <c r="O11" s="717"/>
      <c r="P11" s="717"/>
    </row>
    <row r="12" spans="2:20" ht="82.5" customHeight="1">
      <c r="B12" s="717" t="str">
        <f>'Présentation traduction'!A12</f>
        <v>The indicators are therefore directly linked to the organization's core economic activity, and many of them are relevant for conducting market studies. CERISE suggests starting the evaluation process by  regularly collecting and tracking indicators to measure beneficiary's satisfaction, which will serve as the basis on which the indicators of change can be monitord. Indicators such as the price-performance ratio, the Net Promoter Score, and the Effort Rate are relevant (see definitions).</v>
      </c>
      <c r="C12" s="717"/>
      <c r="D12" s="717"/>
      <c r="E12" s="717"/>
      <c r="F12" s="717"/>
      <c r="G12" s="717"/>
      <c r="H12" s="717"/>
      <c r="I12" s="717"/>
      <c r="J12" s="717"/>
      <c r="K12" s="717"/>
      <c r="L12" s="717"/>
      <c r="M12" s="717"/>
      <c r="N12" s="717"/>
      <c r="O12" s="717"/>
      <c r="P12" s="717"/>
    </row>
    <row r="13" spans="2:20" ht="63" customHeight="1" thickBot="1">
      <c r="B13" s="717" t="str">
        <f>'Présentation traduction'!A13</f>
        <v>We have prioritized a simple, standardized list in this first version, which means it may not be adapted to all social enterprises. For each SDG, additional market segments are proposed when appropriate (see the tab "Codes indicateurs").</v>
      </c>
      <c r="C13" s="717"/>
      <c r="D13" s="717"/>
      <c r="E13" s="717"/>
      <c r="F13" s="717"/>
      <c r="G13" s="717"/>
      <c r="H13" s="717"/>
      <c r="I13" s="717"/>
      <c r="J13" s="717"/>
      <c r="K13" s="717"/>
      <c r="L13" s="717"/>
      <c r="M13" s="717"/>
      <c r="N13" s="717"/>
      <c r="O13" s="717"/>
      <c r="P13" s="717"/>
    </row>
    <row r="14" spans="2:20" ht="75" customHeight="1" thickBot="1">
      <c r="B14" s="721" t="str">
        <f>'Présentation traduction'!A14</f>
        <v>You can add indicators specifying the segment of the audience you are targeting by adding to the indicator code the letter that corresponds to the specified indicator segment.
Ex: SDG1-A1: Number of unique clients of the organization during the fiscal year
       SDG1-A1a: Number of unique clients in rural areas - the "a" index corresponding to the segment "Number of rural individuals"</v>
      </c>
      <c r="C14" s="722"/>
      <c r="D14" s="722"/>
      <c r="E14" s="722"/>
      <c r="F14" s="722"/>
      <c r="G14" s="722"/>
      <c r="H14" s="722"/>
      <c r="I14" s="722"/>
      <c r="J14" s="722"/>
      <c r="K14" s="722"/>
      <c r="L14" s="722"/>
      <c r="M14" s="722"/>
      <c r="N14" s="722"/>
      <c r="O14" s="722"/>
      <c r="P14" s="723"/>
    </row>
    <row r="15" spans="2:20" ht="41.55" customHeight="1">
      <c r="B15" s="436"/>
      <c r="C15" s="436"/>
      <c r="D15" s="436"/>
      <c r="E15" s="436"/>
      <c r="F15" s="436"/>
      <c r="G15" s="436"/>
      <c r="H15" s="436"/>
      <c r="I15" s="436"/>
      <c r="J15" s="436"/>
      <c r="K15" s="436"/>
      <c r="L15" s="436"/>
      <c r="M15" s="436"/>
      <c r="N15" s="436"/>
      <c r="O15" s="436"/>
      <c r="P15" s="436"/>
    </row>
    <row r="16" spans="2:20" ht="42.75" customHeight="1">
      <c r="B16" s="716" t="str">
        <f>'Présentation traduction'!A16</f>
        <v>This file and its contents are the properties of the association CERISE and are made available according to the terms of Creative Commons 4.0 International License: Attribution - No Commercial Use - No Modification.</v>
      </c>
      <c r="C16" s="716"/>
      <c r="D16" s="716"/>
      <c r="E16" s="716"/>
      <c r="F16" s="716"/>
      <c r="G16" s="716"/>
      <c r="H16" s="716"/>
      <c r="I16" s="716"/>
      <c r="J16" s="716"/>
      <c r="K16" s="716"/>
      <c r="L16" s="716"/>
      <c r="M16" s="716"/>
      <c r="N16" s="716"/>
      <c r="O16" s="716"/>
      <c r="P16" s="716"/>
    </row>
    <row r="17" spans="2:16" ht="48.75" customHeight="1">
      <c r="B17" s="724" t="str">
        <f>'Présentation traduction'!A17</f>
        <v>To learn more about the rationale guiding this work, please refer to our website: https://cerise-spm.org/en/metodd-sdg/</v>
      </c>
      <c r="C17" s="724"/>
      <c r="D17" s="724"/>
      <c r="E17" s="724"/>
      <c r="F17" s="724"/>
      <c r="G17" s="724"/>
      <c r="H17" s="724"/>
      <c r="I17" s="724"/>
      <c r="J17" s="724"/>
      <c r="K17" s="724"/>
      <c r="L17" s="724"/>
      <c r="M17" s="724"/>
      <c r="N17" s="724"/>
      <c r="O17" s="724"/>
      <c r="P17" s="724"/>
    </row>
    <row r="18" spans="2:16" ht="15.75" customHeight="1">
      <c r="B18" s="415"/>
      <c r="C18" s="415"/>
      <c r="D18" s="415"/>
      <c r="E18" s="415"/>
      <c r="F18" s="415"/>
      <c r="G18" s="415"/>
      <c r="H18" s="415"/>
      <c r="I18" s="415"/>
      <c r="J18" s="415"/>
      <c r="K18" s="415"/>
      <c r="L18" s="415"/>
      <c r="M18" s="415"/>
      <c r="N18" s="415"/>
      <c r="O18" s="415"/>
      <c r="P18" s="415"/>
    </row>
    <row r="19" spans="2:16" ht="15.75" customHeight="1">
      <c r="B19" s="716" t="str">
        <f>'Présentation traduction'!A20</f>
        <v>CERISE warmly thanks the organizations that contributed to this work:</v>
      </c>
      <c r="C19" s="716"/>
      <c r="D19" s="716"/>
      <c r="E19" s="716"/>
      <c r="F19" s="716"/>
      <c r="G19" s="716"/>
      <c r="H19" s="716"/>
      <c r="I19" s="716"/>
      <c r="J19" s="716"/>
      <c r="K19" s="716"/>
      <c r="L19" s="716"/>
      <c r="M19" s="716"/>
      <c r="N19" s="716"/>
      <c r="O19" s="716"/>
      <c r="P19" s="716"/>
    </row>
    <row r="35" spans="2:16" ht="15.75" customHeight="1" thickBot="1"/>
    <row r="36" spans="2:16" ht="20.25" customHeight="1">
      <c r="B36" s="729" t="str">
        <f>'Présentation traduction'!A37</f>
        <v>Interested in participating in this work or in CERISE work more generally? Contact us:</v>
      </c>
      <c r="C36" s="730"/>
      <c r="D36" s="730"/>
      <c r="E36" s="730"/>
      <c r="F36" s="730"/>
      <c r="G36" s="730"/>
      <c r="H36" s="730"/>
      <c r="I36" s="730"/>
      <c r="J36" s="730"/>
      <c r="K36" s="730"/>
      <c r="L36" s="730"/>
      <c r="M36" s="730"/>
      <c r="N36" s="730"/>
      <c r="O36" s="730"/>
      <c r="P36" s="731"/>
    </row>
    <row r="37" spans="2:16" ht="20.25" customHeight="1">
      <c r="B37" s="732" t="s">
        <v>1848</v>
      </c>
      <c r="C37" s="733"/>
      <c r="D37" s="733"/>
      <c r="E37" s="733"/>
      <c r="F37" s="733"/>
      <c r="G37" s="733"/>
      <c r="H37" s="733"/>
      <c r="I37" s="733"/>
      <c r="J37" s="733"/>
      <c r="K37" s="733"/>
      <c r="L37" s="733"/>
      <c r="M37" s="733"/>
      <c r="N37" s="733"/>
      <c r="O37" s="733"/>
      <c r="P37" s="734"/>
    </row>
    <row r="38" spans="2:16" ht="20.25" customHeight="1">
      <c r="B38" s="732" t="s">
        <v>1766</v>
      </c>
      <c r="C38" s="733"/>
      <c r="D38" s="733"/>
      <c r="E38" s="733"/>
      <c r="F38" s="733"/>
      <c r="G38" s="733"/>
      <c r="H38" s="733"/>
      <c r="I38" s="733"/>
      <c r="J38" s="733"/>
      <c r="K38" s="733"/>
      <c r="L38" s="733"/>
      <c r="M38" s="733"/>
      <c r="N38" s="733"/>
      <c r="O38" s="733"/>
      <c r="P38" s="734"/>
    </row>
    <row r="39" spans="2:16" ht="20.25" customHeight="1">
      <c r="B39" s="735" t="str">
        <f>'Présentation traduction'!A40</f>
        <v>CERISE - Head Office: 14 passage Dubail, 75010, Paris, France</v>
      </c>
      <c r="C39" s="717"/>
      <c r="D39" s="717"/>
      <c r="E39" s="717"/>
      <c r="F39" s="717"/>
      <c r="G39" s="717"/>
      <c r="H39" s="717"/>
      <c r="I39" s="717"/>
      <c r="J39" s="717"/>
      <c r="K39" s="717"/>
      <c r="L39" s="717"/>
      <c r="M39" s="717"/>
      <c r="N39" s="717"/>
      <c r="O39" s="717"/>
      <c r="P39" s="736"/>
    </row>
    <row r="40" spans="2:16" ht="20.25" customHeight="1" thickBot="1">
      <c r="B40" s="718" t="str">
        <f>'Présentation traduction'!A41</f>
        <v>Postal address: 71 cours Anatole France, 33000, Bordeaux, France</v>
      </c>
      <c r="C40" s="719"/>
      <c r="D40" s="719"/>
      <c r="E40" s="719"/>
      <c r="F40" s="719"/>
      <c r="G40" s="719"/>
      <c r="H40" s="719"/>
      <c r="I40" s="719"/>
      <c r="J40" s="719"/>
      <c r="K40" s="719"/>
      <c r="L40" s="719"/>
      <c r="M40" s="719"/>
      <c r="N40" s="719"/>
      <c r="O40" s="719"/>
      <c r="P40" s="720"/>
    </row>
    <row r="41" spans="2:16" ht="15.75" customHeight="1">
      <c r="B41" s="415"/>
    </row>
    <row r="42" spans="2:16" ht="15.75" customHeight="1">
      <c r="B42" s="415"/>
    </row>
    <row r="43" spans="2:16" ht="15.75" customHeight="1">
      <c r="B43" s="415"/>
    </row>
  </sheetData>
  <sheetProtection selectLockedCells="1" selectUnlockedCells="1"/>
  <mergeCells count="18">
    <mergeCell ref="S6:T7"/>
    <mergeCell ref="B36:P36"/>
    <mergeCell ref="B37:P37"/>
    <mergeCell ref="B38:P38"/>
    <mergeCell ref="B39:P39"/>
    <mergeCell ref="B40:P40"/>
    <mergeCell ref="B19:P19"/>
    <mergeCell ref="B13:P13"/>
    <mergeCell ref="B14:P14"/>
    <mergeCell ref="B17:P17"/>
    <mergeCell ref="B16:P16"/>
    <mergeCell ref="D2:O4"/>
    <mergeCell ref="D5:O6"/>
    <mergeCell ref="B8:P8"/>
    <mergeCell ref="B10:P10"/>
    <mergeCell ref="B12:P12"/>
    <mergeCell ref="B11:P11"/>
    <mergeCell ref="B9:P9"/>
  </mergeCells>
  <phoneticPr fontId="0" type="noConversion"/>
  <dataValidations count="1">
    <dataValidation type="list" allowBlank="1" showInputMessage="1" showErrorMessage="1" sqref="S6:T7" xr:uid="{00000000-0002-0000-0200-000000000000}">
      <formula1>"Français,English"</formula1>
    </dataValidation>
  </dataValidations>
  <hyperlinks>
    <hyperlink ref="B37:P37" r:id="rId1" display="http://www.cerise-microfinance.org/" xr:uid="{00000000-0004-0000-0200-000000000000}"/>
    <hyperlink ref="B17:P17" r:id="rId2" display="http://www.cerise-sb.org/ressources" xr:uid="{00000000-0004-0000-0200-000001000000}"/>
    <hyperlink ref="B37" r:id="rId3" xr:uid="{00000000-0004-0000-0200-000002000000}"/>
    <hyperlink ref="B38" r:id="rId4" xr:uid="{00000000-0004-0000-0200-000003000000}"/>
  </hyperlinks>
  <pageMargins left="0.37013888888888891" right="0.31527777777777777" top="0.51111111111111107" bottom="0.19652777777777777" header="0.51180555555555551" footer="0.51180555555555551"/>
  <pageSetup paperSize="9" scale="77" firstPageNumber="0" orientation="landscape" horizontalDpi="300" verticalDpi="300"/>
  <headerFooter alignWithMargins="0"/>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sheetPr>
  <dimension ref="B1:Y69"/>
  <sheetViews>
    <sheetView showGridLines="0" topLeftCell="A8" zoomScale="50" zoomScaleNormal="50" workbookViewId="0">
      <selection activeCell="E38" sqref="E38:E41"/>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1.5" style="27" customWidth="1"/>
    <col min="8" max="8" width="100.296875" style="27" bestFit="1" customWidth="1"/>
    <col min="9" max="9" width="36"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trad'!B13:C13,1,MATCH(Welcome!$S$6,$B$2:$D$2,0))</f>
        <v>Goal 11: Sustainable Cities and Communities</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trad'!E13:F13,1,MATCH(Welcome!$S$6,$B$2:$D$2,0))</f>
        <v>Make cities and human settlements inclusive, safe, resilient and sustainable</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1016" t="str">
        <f>'SDG frame'!A14</f>
        <v>Targets considered key of Social Enterprises</v>
      </c>
      <c r="F5" s="1022" t="str">
        <f>'Traductions complementaires'!A69</f>
        <v xml:space="preserve">11.1 By 2030, ensure access for all to adequate, safe and affordable housing and basic services and upgrade slums </v>
      </c>
      <c r="G5" s="1023"/>
      <c r="H5" s="1023"/>
      <c r="I5" s="1023"/>
      <c r="J5" s="1023"/>
      <c r="K5" s="1023"/>
      <c r="L5" s="1023"/>
      <c r="M5" s="1024"/>
      <c r="N5" s="30"/>
    </row>
    <row r="6" spans="2:25" s="31" customFormat="1" ht="36.75" customHeight="1">
      <c r="D6" s="29"/>
      <c r="E6" s="1017"/>
      <c r="F6" s="1019" t="str">
        <f>'Traductions complementaires'!A70</f>
        <v xml:space="preserve">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 </v>
      </c>
      <c r="G6" s="1020"/>
      <c r="H6" s="1020"/>
      <c r="I6" s="1020"/>
      <c r="J6" s="1020"/>
      <c r="K6" s="1020"/>
      <c r="L6" s="1020"/>
      <c r="M6" s="1021"/>
      <c r="N6" s="30"/>
    </row>
    <row r="7" spans="2:25" s="31" customFormat="1" ht="36.75" customHeight="1">
      <c r="D7" s="29"/>
      <c r="E7" s="1017"/>
      <c r="F7" s="1019" t="str">
        <f>'Traductions complementaires'!A71</f>
        <v>11.6 By 2030, reduce the adverse per capita environmental impact of cities, including by paying special attention to air quality and municipal and other waste</v>
      </c>
      <c r="G7" s="1020"/>
      <c r="H7" s="1020"/>
      <c r="I7" s="1020"/>
      <c r="J7" s="1020"/>
      <c r="K7" s="1020"/>
      <c r="L7" s="1020"/>
      <c r="M7" s="1021"/>
      <c r="N7" s="30"/>
    </row>
    <row r="8" spans="2:25" s="31" customFormat="1" ht="36.75" customHeight="1" thickBot="1">
      <c r="D8" s="29"/>
      <c r="E8" s="1018"/>
      <c r="F8" s="1025" t="str">
        <f>'Traductions complementaires'!A72</f>
        <v>11.7 By 2030, provide universal access to safe, inclusive and accessible, green and public spaces, in particular for women and children, older persons and persons with disabilities</v>
      </c>
      <c r="G8" s="1026"/>
      <c r="H8" s="1026"/>
      <c r="I8" s="1026"/>
      <c r="J8" s="1026"/>
      <c r="K8" s="1026"/>
      <c r="L8" s="1026"/>
      <c r="M8" s="1027"/>
      <c r="N8" s="30"/>
    </row>
    <row r="9" spans="2:25" ht="15.75" customHeight="1" thickBot="1">
      <c r="D9" s="29"/>
      <c r="E9" s="27"/>
    </row>
    <row r="10" spans="2:25" ht="30" customHeight="1" thickBot="1">
      <c r="E10" s="749" t="str">
        <f>'SDG frame'!A20</f>
        <v>A - Global outreach (people)</v>
      </c>
      <c r="F10" s="756" t="str">
        <f>' 10 '!F32:M32</f>
        <v>Indicators</v>
      </c>
      <c r="G10" s="756"/>
      <c r="H10" s="757"/>
      <c r="I10" s="758"/>
      <c r="J10" s="758"/>
      <c r="K10" s="758"/>
      <c r="L10" s="757"/>
      <c r="M10" s="759"/>
      <c r="N10" s="913" t="str">
        <f>'SDG frame'!A10</f>
        <v>Specify depending on the SDG:</v>
      </c>
      <c r="O10" s="745" t="str">
        <f>'SDG frame'!A11</f>
        <v>Additional segmentation for target public relevant for SDG's targets</v>
      </c>
    </row>
    <row r="11" spans="2:25" ht="30" customHeight="1">
      <c r="E11" s="750"/>
      <c r="F11" s="145" t="str">
        <f>'SDG frame'!A2</f>
        <v>Indicator parameter</v>
      </c>
      <c r="G11" s="145" t="str">
        <f>'SDG frame'!A3</f>
        <v>Indicator code</v>
      </c>
      <c r="H11" s="261" t="str">
        <f>'SDG frame'!A4</f>
        <v>Title of the indicator</v>
      </c>
      <c r="I11" s="209" t="str">
        <f>'SDG frame'!A5</f>
        <v>Output</v>
      </c>
      <c r="J11" s="210" t="str">
        <f>'SDG frame'!A6</f>
        <v>Unit</v>
      </c>
      <c r="K11" s="211" t="str">
        <f>'SDG frame'!A7</f>
        <v>Comments</v>
      </c>
      <c r="L11" s="262" t="str">
        <f>'SDG frame'!A8</f>
        <v>IRIS reference</v>
      </c>
      <c r="M11" s="6" t="str">
        <f>'SDG frame'!A9</f>
        <v>IRIS code</v>
      </c>
      <c r="N11" s="1015"/>
      <c r="O11" s="746"/>
    </row>
    <row r="12" spans="2:25" ht="47.25" customHeight="1">
      <c r="B12" s="222" t="s">
        <v>432</v>
      </c>
      <c r="C12" s="27" t="s">
        <v>1493</v>
      </c>
      <c r="E12" s="751" t="str">
        <f>'SDG frame'!A21</f>
        <v>Scale in total number of beneficiaries reached/ covered</v>
      </c>
      <c r="F12" s="41"/>
      <c r="G12" s="41" t="s">
        <v>838</v>
      </c>
      <c r="H12" s="68" t="str">
        <f>INDEX('IRIS indicators traductions'!$B$3:$I$49,MATCH(M12,'IRIS indicators traductions'!$B$5:$B$49,0)+2,MATCH(Welcome!$S$6,'IRIS indicators traductions'!$G$4:$I$4,0)+5)</f>
        <v>Number of unique individuals who were clients of the organization during the reporting period.</v>
      </c>
      <c r="I12" s="339"/>
      <c r="J12" s="338" t="s">
        <v>918</v>
      </c>
      <c r="K12" s="340"/>
      <c r="L12" s="171" t="str">
        <f>INDEX('IRIS indicators traductions'!$B$3:$I$49,MATCH(M12,'IRIS indicators traductions'!$B$5:$B$49,0)+2,MATCH(Welcome!$S$6,'IRIS indicators traductions'!$C$4:$E$4,0)+1)</f>
        <v xml:space="preserve">Client Individuals: Total </v>
      </c>
      <c r="M12" s="110" t="s">
        <v>33</v>
      </c>
      <c r="N12" s="452" t="str">
        <f>INDEX($B12:$D12,1,MATCH(Welcome!$S$6,$B$2:$D$2,0))</f>
        <v>Adequate, safe and affordable housing</v>
      </c>
      <c r="O12" s="176" t="str">
        <f>'Codes indicateurs'!A14</f>
        <v>c - Number of poor* individuals</v>
      </c>
    </row>
    <row r="13" spans="2:25" ht="41.25" customHeight="1" thickBot="1">
      <c r="B13" s="223" t="s">
        <v>433</v>
      </c>
      <c r="C13" s="27" t="s">
        <v>1494</v>
      </c>
      <c r="E13" s="751"/>
      <c r="F13" s="417" t="str">
        <f>' 10 '!F13</f>
        <v>Additional indicators considering the segmentation</v>
      </c>
      <c r="G13" s="418" t="s">
        <v>983</v>
      </c>
      <c r="H13" s="419" t="str">
        <f>' 10 '!H13</f>
        <v>Number of unique rural individuals who were clients…</v>
      </c>
      <c r="I13" s="420"/>
      <c r="J13" s="421"/>
      <c r="K13" s="422"/>
      <c r="L13" s="418"/>
      <c r="M13" s="423"/>
      <c r="N13" s="223" t="str">
        <f>INDEX($B13:$D13,1,MATCH(Welcome!$S$6,$B$2:$D$2,0))</f>
        <v xml:space="preserve">Safe, affordable, accessible and sustainable transport systems </v>
      </c>
      <c r="O13" s="176" t="str">
        <f>'Codes indicateurs'!A16</f>
        <v xml:space="preserve">e - Number of women </v>
      </c>
    </row>
    <row r="14" spans="2:25" ht="29.55" customHeight="1">
      <c r="B14" s="223" t="s">
        <v>434</v>
      </c>
      <c r="C14" s="27" t="s">
        <v>1495</v>
      </c>
      <c r="E14" s="751"/>
      <c r="F14" s="32"/>
      <c r="G14" s="33"/>
      <c r="H14" s="424" t="str">
        <f>' 10 '!H14</f>
        <v>Add relevant indicators depending on the organisation context</v>
      </c>
      <c r="I14" s="437"/>
      <c r="J14" s="265"/>
      <c r="K14" s="437"/>
      <c r="L14" s="33"/>
      <c r="M14" s="34"/>
      <c r="N14" s="223" t="str">
        <f>INDEX($B14:$D14,1,MATCH(Welcome!$S$6,$B$2:$D$2,0))</f>
        <v>Access to hygienic sanitation</v>
      </c>
      <c r="O14" s="176" t="str">
        <f>'Codes indicateurs'!A20</f>
        <v>i - Number of older persons</v>
      </c>
    </row>
    <row r="15" spans="2:25" ht="29.55" customHeight="1">
      <c r="B15" s="223" t="s">
        <v>435</v>
      </c>
      <c r="C15" s="27" t="s">
        <v>1496</v>
      </c>
      <c r="E15" s="751"/>
      <c r="F15" s="41"/>
      <c r="G15" s="41"/>
      <c r="H15" s="68"/>
      <c r="I15" s="68"/>
      <c r="J15" s="41"/>
      <c r="K15" s="68"/>
      <c r="L15" s="8"/>
      <c r="M15" s="110"/>
      <c r="N15" s="223" t="str">
        <f>INDEX($B15:$D15,1,MATCH(Welcome!$S$6,$B$2:$D$2,0))</f>
        <v>Waste management service</v>
      </c>
      <c r="O15" s="176" t="str">
        <f>'Codes indicateurs'!A21</f>
        <v>j - Number of children and youth</v>
      </c>
    </row>
    <row r="16" spans="2:25" ht="29.55" customHeight="1" thickBot="1">
      <c r="E16" s="752"/>
      <c r="F16" s="88"/>
      <c r="G16" s="88"/>
      <c r="H16" s="94"/>
      <c r="I16" s="94"/>
      <c r="J16" s="88"/>
      <c r="K16" s="94"/>
      <c r="L16" s="14"/>
      <c r="M16" s="125"/>
      <c r="N16" s="229"/>
      <c r="O16" s="177" t="str">
        <f>'Codes indicateurs'!A25</f>
        <v>n - Number of people with disabilities</v>
      </c>
    </row>
    <row r="17" spans="2:14" ht="19.05" customHeight="1" thickBot="1">
      <c r="B17" s="166" t="s">
        <v>436</v>
      </c>
      <c r="C17" s="473" t="s">
        <v>1497</v>
      </c>
      <c r="E17" s="27"/>
    </row>
    <row r="18" spans="2:14" ht="30" customHeight="1" thickBot="1">
      <c r="B18" s="166" t="s">
        <v>440</v>
      </c>
      <c r="C18" s="473" t="s">
        <v>1498</v>
      </c>
      <c r="E18" s="747" t="str">
        <f>'SDG frame'!A22</f>
        <v>B - Global outreach (product)</v>
      </c>
      <c r="F18" s="760" t="str">
        <f>F10</f>
        <v>Indicators</v>
      </c>
      <c r="G18" s="761"/>
      <c r="H18" s="762"/>
      <c r="I18" s="763"/>
      <c r="J18" s="763"/>
      <c r="K18" s="763"/>
      <c r="L18" s="762"/>
      <c r="M18" s="764"/>
      <c r="N18" s="753" t="str">
        <f>N10</f>
        <v>Specify depending on the SDG:</v>
      </c>
    </row>
    <row r="19" spans="2:14" ht="30" customHeight="1">
      <c r="B19" s="166" t="s">
        <v>441</v>
      </c>
      <c r="C19" s="473" t="s">
        <v>1499</v>
      </c>
      <c r="E19" s="748"/>
      <c r="F19" s="18" t="str">
        <f>F11</f>
        <v>Indicator parameter</v>
      </c>
      <c r="G19" s="18" t="str">
        <f t="shared" ref="G19:M19" si="0">G11</f>
        <v>Indicator code</v>
      </c>
      <c r="H19" s="18" t="str">
        <f t="shared" si="0"/>
        <v>Title of the indicator</v>
      </c>
      <c r="I19" s="503" t="str">
        <f t="shared" si="0"/>
        <v>Output</v>
      </c>
      <c r="J19" s="503" t="str">
        <f t="shared" si="0"/>
        <v>Unit</v>
      </c>
      <c r="K19" s="504" t="str">
        <f t="shared" si="0"/>
        <v>Comments</v>
      </c>
      <c r="L19" s="18" t="str">
        <f t="shared" si="0"/>
        <v>IRIS reference</v>
      </c>
      <c r="M19" s="18" t="str">
        <f t="shared" si="0"/>
        <v>IRIS code</v>
      </c>
      <c r="N19" s="754"/>
    </row>
    <row r="20" spans="2:14" ht="33.75" customHeight="1">
      <c r="B20" s="166" t="s">
        <v>442</v>
      </c>
      <c r="C20" s="473" t="s">
        <v>1500</v>
      </c>
      <c r="E20" s="743" t="str">
        <f>'SDG frame'!A23</f>
        <v xml:space="preserve">Scale in total number of products sold / distributed / offered </v>
      </c>
      <c r="F20" s="41" t="str">
        <f>INDEX($B17:$D17,1,MATCH(Welcome!$S$6,$B$2:$D$2,0))</f>
        <v>Adequate, safe and affordable houses</v>
      </c>
      <c r="G20" s="41" t="s">
        <v>839</v>
      </c>
      <c r="H20" s="68" t="str">
        <f>INDEX('IRIS indicators traductions'!$B$3:$I$49,MATCH(M20,'IRIS indicators traductions'!$B$5:$B$49,0)+2,MATCH(Welcome!$S$6,'IRIS indicators traductions'!$G$4:$I$4,0)+5)</f>
        <v xml:space="preserve">Number of housing units constructed by the organization during the reporting period </v>
      </c>
      <c r="I20" s="380"/>
      <c r="J20" s="379" t="s">
        <v>918</v>
      </c>
      <c r="K20" s="381"/>
      <c r="L20" s="171" t="str">
        <f>INDEX('IRIS indicators traductions'!$B$3:$I$49,MATCH(M20,'IRIS indicators traductions'!$B$5:$B$49,0)+2,MATCH(Welcome!$S$6,'IRIS indicators traductions'!$C$4:$E$4,0)+1)</f>
        <v xml:space="preserve">Number of Housing Units Constructed </v>
      </c>
      <c r="M20" s="149" t="s">
        <v>439</v>
      </c>
      <c r="N20" s="182" t="s">
        <v>37</v>
      </c>
    </row>
    <row r="21" spans="2:14" ht="33.75" customHeight="1">
      <c r="B21" s="166" t="s">
        <v>443</v>
      </c>
      <c r="C21" s="473" t="s">
        <v>1501</v>
      </c>
      <c r="E21" s="743"/>
      <c r="F21" s="166" t="str">
        <f>INDEX($B18:$D18,1,MATCH(Welcome!$S$6,$B$2:$D$2,0))</f>
        <v>Safe, affordable, accessible and sustainable public transport</v>
      </c>
      <c r="G21" s="41" t="s">
        <v>840</v>
      </c>
      <c r="H21" s="60" t="str">
        <f>INDEX($B22:$D22,1,MATCH(Welcome!$S$6,$B$2:$D$2,0))</f>
        <v>Quantity of public transport systems that were developed during the reporting period</v>
      </c>
      <c r="I21" s="380"/>
      <c r="J21" s="379" t="s">
        <v>926</v>
      </c>
      <c r="K21" s="381"/>
      <c r="L21" s="149" t="s">
        <v>37</v>
      </c>
      <c r="M21" s="149" t="s">
        <v>37</v>
      </c>
      <c r="N21" s="148"/>
    </row>
    <row r="22" spans="2:14" ht="33.75" customHeight="1">
      <c r="B22" s="151" t="s">
        <v>927</v>
      </c>
      <c r="C22" s="57" t="s">
        <v>1502</v>
      </c>
      <c r="E22" s="743"/>
      <c r="F22" s="166" t="str">
        <f>INDEX($B19:$D19,1,MATCH(Welcome!$S$6,$B$2:$D$2,0))</f>
        <v>Municipal and household waste</v>
      </c>
      <c r="G22" s="41" t="s">
        <v>841</v>
      </c>
      <c r="H22" s="151" t="s">
        <v>446</v>
      </c>
      <c r="I22" s="380"/>
      <c r="J22" s="379" t="s">
        <v>714</v>
      </c>
      <c r="K22" s="381"/>
      <c r="L22" s="171" t="str">
        <f>INDEX('IRIS indicators traductions'!$B$3:$I$49,MATCH(M22,'IRIS indicators traductions'!$B$5:$B$49,0)+2,MATCH(Welcome!$S$6,'IRIS indicators traductions'!$C$4:$E$4,0)+1)</f>
        <v xml:space="preserve">Waste Disposed: Total </v>
      </c>
      <c r="M22" s="149" t="s">
        <v>445</v>
      </c>
      <c r="N22" s="148"/>
    </row>
    <row r="23" spans="2:14" ht="36" customHeight="1">
      <c r="B23" s="151" t="s">
        <v>929</v>
      </c>
      <c r="C23" s="102" t="s">
        <v>1503</v>
      </c>
      <c r="E23" s="743"/>
      <c r="F23" s="166" t="str">
        <f>INDEX($B20:$D20,1,MATCH(Welcome!$S$6,$B$2:$D$2,0))</f>
        <v>Safe, inclusive and accessible public space</v>
      </c>
      <c r="G23" s="41" t="s">
        <v>842</v>
      </c>
      <c r="H23" s="60" t="str">
        <f>INDEX($B23:$D23,D225,MATCH(Welcome!$S$6,$B$2:$D$2,0))</f>
        <v>Quantity of public green areas that was created during the reporting period</v>
      </c>
      <c r="I23" s="380"/>
      <c r="J23" s="379" t="s">
        <v>928</v>
      </c>
      <c r="K23" s="381"/>
      <c r="L23" s="149" t="s">
        <v>37</v>
      </c>
      <c r="M23" s="149" t="s">
        <v>37</v>
      </c>
      <c r="N23" s="148"/>
    </row>
    <row r="24" spans="2:14" ht="33.75" customHeight="1" thickBot="1">
      <c r="E24" s="743"/>
      <c r="F24" s="166" t="str">
        <f>INDEX($B21:$D21,1,MATCH(Welcome!$S$6,$B$2:$D$2,0))</f>
        <v>Sorting of waste</v>
      </c>
      <c r="G24" s="41" t="s">
        <v>843</v>
      </c>
      <c r="H24" s="68" t="str">
        <f>INDEX('IRIS indicators traductions'!$B$3:$I$49,MATCH(M24,'IRIS indicators traductions'!$B$5:$B$49,0)+2,MATCH(Welcome!$S$6,'IRIS indicators traductions'!$G$4:$I$4,0)+5)</f>
        <v>Number of individuals who received group-based training from the organization during the reporting period</v>
      </c>
      <c r="I24" s="386"/>
      <c r="J24" s="387" t="s">
        <v>918</v>
      </c>
      <c r="K24" s="388"/>
      <c r="L24" s="171" t="str">
        <f>INDEX('IRIS indicators traductions'!$B$3:$I$49,MATCH(M24,'IRIS indicators traductions'!$B$5:$B$49,0)+2,MATCH(Welcome!$S$6,'IRIS indicators traductions'!$C$4:$E$4,0)+1)</f>
        <v xml:space="preserve">Individuals Trained: Group-Based Training </v>
      </c>
      <c r="M24" s="149" t="s">
        <v>449</v>
      </c>
      <c r="N24" s="62"/>
    </row>
    <row r="25" spans="2:14" ht="18.600000000000001" thickBot="1">
      <c r="E25" s="744"/>
      <c r="F25" s="162"/>
      <c r="G25" s="88"/>
      <c r="H25" s="90"/>
      <c r="I25" s="90"/>
      <c r="J25" s="88"/>
      <c r="K25" s="90"/>
      <c r="L25" s="14"/>
      <c r="M25" s="14"/>
      <c r="N25" s="134"/>
    </row>
    <row r="26" spans="2:14" ht="19.05" customHeight="1" thickBot="1">
      <c r="E26" s="249"/>
    </row>
    <row r="27" spans="2:14" ht="30" customHeight="1" thickBot="1">
      <c r="E27" s="788" t="str">
        <f>'SDG frame'!A24</f>
        <v>C - Accessibility/ affordability</v>
      </c>
      <c r="F27" s="840" t="str">
        <f>' 10 '!F37:M37</f>
        <v>Indicators related to accessibility</v>
      </c>
      <c r="G27" s="804"/>
      <c r="H27" s="805"/>
      <c r="I27" s="806"/>
      <c r="J27" s="806"/>
      <c r="K27" s="806"/>
      <c r="L27" s="805"/>
      <c r="M27" s="807"/>
    </row>
    <row r="28" spans="2:14" ht="30" customHeight="1">
      <c r="E28" s="789"/>
      <c r="F28" s="20" t="str">
        <f>F19</f>
        <v>Indicator parameter</v>
      </c>
      <c r="G28" s="20" t="str">
        <f t="shared" ref="G28:M28" si="1">G19</f>
        <v>Indicator code</v>
      </c>
      <c r="H28" s="20" t="str">
        <f t="shared" si="1"/>
        <v>Title of the indicator</v>
      </c>
      <c r="I28" s="505" t="str">
        <f t="shared" si="1"/>
        <v>Output</v>
      </c>
      <c r="J28" s="505" t="str">
        <f t="shared" si="1"/>
        <v>Unit</v>
      </c>
      <c r="K28" s="506" t="str">
        <f t="shared" si="1"/>
        <v>Comments</v>
      </c>
      <c r="L28" s="20" t="str">
        <f t="shared" si="1"/>
        <v>IRIS reference</v>
      </c>
      <c r="M28" s="614" t="str">
        <f t="shared" si="1"/>
        <v>IRIS code</v>
      </c>
    </row>
    <row r="29" spans="2:14" ht="67.5" customHeight="1" thickBot="1">
      <c r="E29" s="790" t="str">
        <f>'SDG frame'!A25</f>
        <v>Indicators to track ease of access / efforts to reach the target population</v>
      </c>
      <c r="F29" s="615"/>
      <c r="G29" s="41" t="s">
        <v>844</v>
      </c>
      <c r="H29" s="68" t="str">
        <f>INDEX('IRIS indicators traductions'!$B$3:$I$49,MATCH(M29,'IRIS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29" s="386"/>
      <c r="J29" s="387" t="s">
        <v>918</v>
      </c>
      <c r="K29" s="388"/>
      <c r="L29" s="171" t="str">
        <f>INDEX('IRIS indicators traductions'!$B$3:$I$49,MATCH(M29,'IRIS indicators traductions'!$B$5:$B$49,0)+2,MATCH(Welcome!$S$6,'IRIS indicators traductions'!$C$4:$E$4,0)+1)</f>
        <v xml:space="preserve">Number of client individuals, provided new access </v>
      </c>
      <c r="M29" s="9" t="s">
        <v>49</v>
      </c>
    </row>
    <row r="30" spans="2:14" ht="16.5" customHeight="1" thickBot="1">
      <c r="E30" s="790"/>
      <c r="F30" s="42"/>
      <c r="G30" s="43"/>
      <c r="H30" s="43"/>
      <c r="I30" s="43"/>
      <c r="J30" s="43"/>
      <c r="K30" s="43"/>
      <c r="L30" s="43"/>
      <c r="M30" s="44"/>
    </row>
    <row r="31" spans="2:14" ht="30" customHeight="1">
      <c r="E31" s="790"/>
      <c r="F31" s="840" t="str">
        <f>' 10 '!F42:M42</f>
        <v>Indicators related to affordability</v>
      </c>
      <c r="G31" s="804"/>
      <c r="H31" s="805" t="s">
        <v>26</v>
      </c>
      <c r="I31" s="805"/>
      <c r="J31" s="805"/>
      <c r="K31" s="805"/>
      <c r="L31" s="805"/>
      <c r="M31" s="807"/>
    </row>
    <row r="32" spans="2:14" ht="30" customHeight="1">
      <c r="E32" s="790"/>
      <c r="F32" s="20" t="str">
        <f>F28</f>
        <v>Indicator parameter</v>
      </c>
      <c r="G32" s="20" t="str">
        <f t="shared" ref="G32:M32" si="2">G28</f>
        <v>Indicator code</v>
      </c>
      <c r="H32" s="20" t="str">
        <f t="shared" si="2"/>
        <v>Title of the indicator</v>
      </c>
      <c r="I32" s="20" t="str">
        <f t="shared" si="2"/>
        <v>Output</v>
      </c>
      <c r="J32" s="20" t="str">
        <f t="shared" si="2"/>
        <v>Unit</v>
      </c>
      <c r="K32" s="20" t="str">
        <f t="shared" si="2"/>
        <v>Comments</v>
      </c>
      <c r="L32" s="20" t="str">
        <f t="shared" si="2"/>
        <v>IRIS reference</v>
      </c>
      <c r="M32" s="614" t="str">
        <f t="shared" si="2"/>
        <v>IRIS code</v>
      </c>
    </row>
    <row r="33" spans="2:13" ht="30" customHeight="1">
      <c r="E33" s="790"/>
      <c r="F33" s="150" t="s">
        <v>37</v>
      </c>
      <c r="G33" s="147"/>
      <c r="H33" s="169" t="s">
        <v>37</v>
      </c>
      <c r="I33" s="169"/>
      <c r="J33" s="168"/>
      <c r="K33" s="169"/>
      <c r="L33" s="149" t="s">
        <v>37</v>
      </c>
      <c r="M33" s="170" t="s">
        <v>37</v>
      </c>
    </row>
    <row r="34" spans="2:13" ht="18.600000000000001" thickBot="1">
      <c r="E34" s="791"/>
      <c r="F34" s="162"/>
      <c r="G34" s="88"/>
      <c r="H34" s="90"/>
      <c r="I34" s="90"/>
      <c r="J34" s="88"/>
      <c r="K34" s="90"/>
      <c r="L34" s="153"/>
      <c r="M34" s="47"/>
    </row>
    <row r="35" spans="2:13" ht="18" customHeight="1" thickBot="1">
      <c r="E35" s="27"/>
    </row>
    <row r="36" spans="2:13" ht="33" customHeight="1">
      <c r="E36" s="796" t="str">
        <f>'SDG frame'!A26</f>
        <v>D - Satisfaction</v>
      </c>
      <c r="F36" s="800" t="str">
        <f>'SDG frame'!A36</f>
        <v>Indicators</v>
      </c>
      <c r="G36" s="800"/>
      <c r="H36" s="801"/>
      <c r="I36" s="802"/>
      <c r="J36" s="802"/>
      <c r="K36" s="802"/>
      <c r="L36" s="801"/>
      <c r="M36" s="803"/>
    </row>
    <row r="37" spans="2:13" ht="33" customHeight="1">
      <c r="E37" s="797"/>
      <c r="F37" s="613" t="str">
        <f t="shared" ref="F37:M37" si="3">F32</f>
        <v>Indicator parameter</v>
      </c>
      <c r="G37" s="508" t="str">
        <f t="shared" si="3"/>
        <v>Indicator code</v>
      </c>
      <c r="H37" s="509" t="str">
        <f t="shared" si="3"/>
        <v>Title of the indicator</v>
      </c>
      <c r="I37" s="508" t="str">
        <f t="shared" si="3"/>
        <v>Output</v>
      </c>
      <c r="J37" s="508" t="str">
        <f t="shared" si="3"/>
        <v>Unit</v>
      </c>
      <c r="K37" s="508" t="str">
        <f t="shared" si="3"/>
        <v>Comments</v>
      </c>
      <c r="L37" s="508" t="str">
        <f t="shared" si="3"/>
        <v>IRIS reference</v>
      </c>
      <c r="M37" s="509" t="str">
        <f t="shared" si="3"/>
        <v>IRIS code</v>
      </c>
    </row>
    <row r="38" spans="2:13" ht="30" customHeight="1">
      <c r="B38" s="58" t="s">
        <v>1781</v>
      </c>
      <c r="C38" s="632" t="s">
        <v>1778</v>
      </c>
      <c r="E38" s="798" t="str">
        <f>'SDG frame'!A27</f>
        <v>Indicators to measure beneficiary's satisfaction (see Definitions tab)</v>
      </c>
      <c r="F38" s="11"/>
      <c r="G38" s="8" t="s">
        <v>1817</v>
      </c>
      <c r="H38" s="632" t="str">
        <f>INDEX($B38:$D38,1,MATCH(Welcome!$S$6,$B$2:$D$2,0))</f>
        <v>Price-performance ratio</v>
      </c>
      <c r="I38" s="290"/>
      <c r="J38" s="263"/>
      <c r="K38" s="291"/>
      <c r="L38" s="37" t="s">
        <v>37</v>
      </c>
      <c r="M38" s="38"/>
    </row>
    <row r="39" spans="2:13" ht="30" customHeight="1">
      <c r="B39" s="58" t="s">
        <v>1779</v>
      </c>
      <c r="C39" s="634" t="s">
        <v>1779</v>
      </c>
      <c r="E39" s="798"/>
      <c r="F39" s="11"/>
      <c r="G39" s="8" t="s">
        <v>1818</v>
      </c>
      <c r="H39" s="634" t="str">
        <f>INDEX($B39:$D39,1,MATCH(Welcome!$S$6,$B$2:$D$2,0))</f>
        <v>Net Promoter Score</v>
      </c>
      <c r="I39" s="302"/>
      <c r="J39" s="303"/>
      <c r="K39" s="304"/>
      <c r="L39" s="33" t="s">
        <v>37</v>
      </c>
      <c r="M39" s="152"/>
    </row>
    <row r="40" spans="2:13" ht="30" customHeight="1" thickBot="1">
      <c r="B40" s="58" t="s">
        <v>1782</v>
      </c>
      <c r="C40" s="634" t="s">
        <v>1780</v>
      </c>
      <c r="E40" s="798"/>
      <c r="F40" s="11"/>
      <c r="G40" s="8" t="s">
        <v>1819</v>
      </c>
      <c r="H40" s="634" t="str">
        <f>INDEX($B40:$D40,1,MATCH(Welcome!$S$6,$B$2:$D$2,0))</f>
        <v>Effort Rate</v>
      </c>
      <c r="I40" s="305"/>
      <c r="J40" s="306"/>
      <c r="K40" s="307"/>
      <c r="L40" s="37" t="s">
        <v>37</v>
      </c>
      <c r="M40" s="38"/>
    </row>
    <row r="41" spans="2:13" ht="18.600000000000001" customHeight="1" thickBot="1">
      <c r="B41" s="683" t="s">
        <v>1977</v>
      </c>
      <c r="C41" s="102" t="s">
        <v>1978</v>
      </c>
      <c r="E41" s="799"/>
      <c r="F41" s="52"/>
      <c r="G41" s="14"/>
      <c r="H41" s="644"/>
      <c r="I41" s="644"/>
      <c r="J41" s="487"/>
      <c r="K41" s="644"/>
      <c r="L41" s="46"/>
      <c r="M41" s="47"/>
    </row>
    <row r="42" spans="2:13" ht="15" thickBot="1">
      <c r="E42" s="27"/>
    </row>
    <row r="43" spans="2:13" ht="30" customHeight="1" thickBot="1">
      <c r="E43" s="794" t="str">
        <f>'SDG frame'!A28</f>
        <v>E - Outcome</v>
      </c>
      <c r="F43" s="838" t="str">
        <f>' 10 '!F53:M53</f>
        <v>Indicators on observed changes</v>
      </c>
      <c r="G43" s="813"/>
      <c r="H43" s="814" t="s">
        <v>26</v>
      </c>
      <c r="I43" s="815"/>
      <c r="J43" s="815"/>
      <c r="K43" s="815"/>
      <c r="L43" s="814"/>
      <c r="M43" s="816"/>
    </row>
    <row r="44" spans="2:13" ht="30" customHeight="1">
      <c r="E44" s="795"/>
      <c r="F44" s="23" t="str">
        <f t="shared" ref="F44:M44" si="4">F32</f>
        <v>Indicator parameter</v>
      </c>
      <c r="G44" s="23" t="str">
        <f t="shared" si="4"/>
        <v>Indicator code</v>
      </c>
      <c r="H44" s="23" t="str">
        <f t="shared" si="4"/>
        <v>Title of the indicator</v>
      </c>
      <c r="I44" s="501" t="str">
        <f t="shared" si="4"/>
        <v>Output</v>
      </c>
      <c r="J44" s="501" t="str">
        <f t="shared" si="4"/>
        <v>Unit</v>
      </c>
      <c r="K44" s="502" t="str">
        <f t="shared" si="4"/>
        <v>Comments</v>
      </c>
      <c r="L44" s="23" t="str">
        <f t="shared" si="4"/>
        <v>IRIS reference</v>
      </c>
      <c r="M44" s="23" t="str">
        <f t="shared" si="4"/>
        <v>IRIS code</v>
      </c>
    </row>
    <row r="45" spans="2:13" ht="52.05" customHeight="1" thickBot="1">
      <c r="B45" s="151" t="s">
        <v>450</v>
      </c>
      <c r="C45" s="102" t="s">
        <v>1504</v>
      </c>
      <c r="E45" s="792" t="str">
        <f>'SDG frame'!A29</f>
        <v>Indicator of change (on the short run) or perception of change by the beneficiaries</v>
      </c>
      <c r="F45" s="17"/>
      <c r="G45" s="41" t="s">
        <v>849</v>
      </c>
      <c r="H45" s="594" t="str">
        <f>INDEX($B41:$D41,1,MATCH(Welcome!$S$6,$B$2:$D$2,0))</f>
        <v>% of beneficiaries living less than 2 km from concerned infrastructure</v>
      </c>
      <c r="I45" s="282"/>
      <c r="J45" s="264"/>
      <c r="K45" s="283"/>
      <c r="L45" s="41" t="s">
        <v>37</v>
      </c>
      <c r="M45" s="9" t="s">
        <v>37</v>
      </c>
    </row>
    <row r="46" spans="2:13" ht="52.05" customHeight="1" thickBot="1">
      <c r="B46" s="151" t="s">
        <v>451</v>
      </c>
      <c r="C46" s="102" t="s">
        <v>1505</v>
      </c>
      <c r="E46" s="792"/>
      <c r="F46" s="58"/>
      <c r="G46" s="37"/>
      <c r="H46" s="593"/>
      <c r="I46" s="106"/>
      <c r="J46" s="41"/>
      <c r="K46" s="106"/>
      <c r="L46" s="37"/>
      <c r="M46" s="38"/>
    </row>
    <row r="47" spans="2:13" ht="49.05" customHeight="1">
      <c r="B47" s="151" t="s">
        <v>452</v>
      </c>
      <c r="C47" s="57" t="s">
        <v>1506</v>
      </c>
      <c r="E47" s="792"/>
      <c r="F47" s="838" t="str">
        <f>' 10 '!F59:M59</f>
        <v>Indicators of perception of changes</v>
      </c>
      <c r="G47" s="813"/>
      <c r="H47" s="814" t="s">
        <v>26</v>
      </c>
      <c r="I47" s="815"/>
      <c r="J47" s="815"/>
      <c r="K47" s="815"/>
      <c r="L47" s="814"/>
      <c r="M47" s="816"/>
    </row>
    <row r="48" spans="2:13" ht="20.25" customHeight="1">
      <c r="E48" s="792"/>
      <c r="F48" s="23" t="str">
        <f>F44</f>
        <v>Indicator parameter</v>
      </c>
      <c r="G48" s="23" t="str">
        <f t="shared" ref="G48:M48" si="5">G44</f>
        <v>Indicator code</v>
      </c>
      <c r="H48" s="23" t="str">
        <f t="shared" si="5"/>
        <v>Title of the indicator</v>
      </c>
      <c r="I48" s="23" t="str">
        <f t="shared" si="5"/>
        <v>Output</v>
      </c>
      <c r="J48" s="23" t="str">
        <f t="shared" si="5"/>
        <v>Unit</v>
      </c>
      <c r="K48" s="23" t="str">
        <f t="shared" si="5"/>
        <v>Comments</v>
      </c>
      <c r="L48" s="23" t="str">
        <f t="shared" si="5"/>
        <v>IRIS reference</v>
      </c>
      <c r="M48" s="23" t="str">
        <f t="shared" si="5"/>
        <v>IRIS code</v>
      </c>
    </row>
    <row r="49" spans="2:13" ht="30" customHeight="1">
      <c r="E49" s="792"/>
      <c r="F49" s="163"/>
      <c r="G49" s="41" t="s">
        <v>850</v>
      </c>
      <c r="H49" s="594" t="str">
        <f>INDEX($B45:$D45,1,MATCH(Welcome!$S$6,$B$2:$D$2,0))</f>
        <v>% of beneficiaries who report that their housing condition has improved</v>
      </c>
      <c r="I49" s="389"/>
      <c r="J49" s="385" t="s">
        <v>920</v>
      </c>
      <c r="K49" s="390"/>
      <c r="L49" s="149" t="s">
        <v>37</v>
      </c>
      <c r="M49" s="170" t="s">
        <v>37</v>
      </c>
    </row>
    <row r="50" spans="2:13" ht="30" customHeight="1">
      <c r="E50" s="792"/>
      <c r="F50" s="11"/>
      <c r="G50" s="41" t="s">
        <v>851</v>
      </c>
      <c r="H50" s="169" t="str">
        <f>INDEX($B46:$D46,1,MATCH(Welcome!$S$6,$B$2:$D$2,0))</f>
        <v>% of beneficiaries who report that their transport condition has improved</v>
      </c>
      <c r="I50" s="389"/>
      <c r="J50" s="385" t="s">
        <v>920</v>
      </c>
      <c r="K50" s="390"/>
      <c r="L50" s="149" t="s">
        <v>37</v>
      </c>
      <c r="M50" s="170" t="s">
        <v>37</v>
      </c>
    </row>
    <row r="51" spans="2:13" ht="35.549999999999997" customHeight="1" thickBot="1">
      <c r="B51" s="117" t="s">
        <v>454</v>
      </c>
      <c r="C51" s="57" t="s">
        <v>1507</v>
      </c>
      <c r="E51" s="793"/>
      <c r="F51" s="12"/>
      <c r="G51" s="41" t="s">
        <v>852</v>
      </c>
      <c r="H51" s="169" t="str">
        <f>INDEX($B47:$D47,1,MATCH(Welcome!$S$6,$B$2:$D$2,0))</f>
        <v>% of beneficiaries who report reduced costs or improve incomes due to improved infrastructures (infrastructure depending on SB social intent)</v>
      </c>
      <c r="I51" s="386"/>
      <c r="J51" s="387" t="s">
        <v>920</v>
      </c>
      <c r="K51" s="388"/>
      <c r="L51" s="149" t="s">
        <v>37</v>
      </c>
      <c r="M51" s="170" t="s">
        <v>37</v>
      </c>
    </row>
    <row r="52" spans="2:13" ht="35.549999999999997" customHeight="1" thickBot="1">
      <c r="B52" s="117" t="s">
        <v>456</v>
      </c>
      <c r="C52" s="57" t="s">
        <v>1508</v>
      </c>
      <c r="E52" s="96"/>
      <c r="F52" s="95"/>
      <c r="G52" s="95"/>
      <c r="H52" s="95"/>
      <c r="L52" s="95"/>
      <c r="M52" s="95"/>
    </row>
    <row r="53" spans="2:13" ht="35.549999999999997" customHeight="1" thickBot="1">
      <c r="B53" s="117" t="s">
        <v>458</v>
      </c>
      <c r="C53" s="57" t="s">
        <v>1509</v>
      </c>
      <c r="E53" s="768" t="str">
        <f>'SDG frame'!A30</f>
        <v>F - Impact</v>
      </c>
      <c r="F53" s="808" t="str">
        <f>' 10 '!F64:M64</f>
        <v>UN IAEG-SDGs indicators</v>
      </c>
      <c r="G53" s="809"/>
      <c r="H53" s="810" t="s">
        <v>26</v>
      </c>
      <c r="I53" s="811"/>
      <c r="J53" s="811"/>
      <c r="K53" s="811"/>
      <c r="L53" s="810"/>
      <c r="M53" s="812"/>
    </row>
    <row r="54" spans="2:13" ht="35.549999999999997" customHeight="1">
      <c r="B54" s="117" t="s">
        <v>460</v>
      </c>
      <c r="C54" s="57" t="s">
        <v>1510</v>
      </c>
      <c r="E54" s="769"/>
      <c r="F54" s="118" t="s">
        <v>65</v>
      </c>
      <c r="G54" s="236" t="str">
        <f>G48</f>
        <v>Indicator code</v>
      </c>
      <c r="H54" s="497" t="str">
        <f t="shared" ref="H54:M54" si="6">H48</f>
        <v>Title of the indicator</v>
      </c>
      <c r="I54" s="498" t="str">
        <f t="shared" si="6"/>
        <v>Output</v>
      </c>
      <c r="J54" s="499" t="str">
        <f t="shared" si="6"/>
        <v>Unit</v>
      </c>
      <c r="K54" s="500" t="str">
        <f t="shared" si="6"/>
        <v>Comments</v>
      </c>
      <c r="L54" s="236" t="str">
        <f t="shared" si="6"/>
        <v>IRIS reference</v>
      </c>
      <c r="M54" s="236" t="str">
        <f t="shared" si="6"/>
        <v>IRIS code</v>
      </c>
    </row>
    <row r="55" spans="2:13" ht="35.549999999999997" customHeight="1">
      <c r="B55" s="57" t="s">
        <v>1739</v>
      </c>
      <c r="C55" s="57" t="s">
        <v>1511</v>
      </c>
      <c r="E55" s="770" t="str">
        <f>'SDG frame'!A31</f>
        <v>The organizations can track the changes at the national level, measured on the SDG framework, to see whether their actions are in line with changes observed at the national level, and how they may have played a role</v>
      </c>
      <c r="F55" s="110" t="s">
        <v>453</v>
      </c>
      <c r="G55" s="41" t="s">
        <v>845</v>
      </c>
      <c r="H55" s="594" t="str">
        <f>INDEX($B51:$D51,1,MATCH(Welcome!$S$6,$B$2:$D$2,0))</f>
        <v xml:space="preserve">Proportion of urban population living in slums, informal settlements or inadequate housing </v>
      </c>
      <c r="I55" s="323"/>
      <c r="J55" s="303" t="s">
        <v>920</v>
      </c>
      <c r="K55" s="324"/>
      <c r="L55" s="8" t="s">
        <v>37</v>
      </c>
      <c r="M55" s="9" t="s">
        <v>37</v>
      </c>
    </row>
    <row r="56" spans="2:13" ht="35.549999999999997" customHeight="1">
      <c r="E56" s="770"/>
      <c r="F56" s="110" t="s">
        <v>455</v>
      </c>
      <c r="G56" s="41" t="s">
        <v>846</v>
      </c>
      <c r="H56" s="595" t="str">
        <f>INDEX($B52:$D52,1,MATCH(Welcome!$S$6,$B$2:$D$2,0))</f>
        <v>Proportion of population that has convenient access to public transport, by sex, age and persons with disabilities</v>
      </c>
      <c r="I56" s="323"/>
      <c r="J56" s="303" t="s">
        <v>920</v>
      </c>
      <c r="K56" s="324"/>
      <c r="L56" s="8" t="s">
        <v>37</v>
      </c>
      <c r="M56" s="9" t="s">
        <v>37</v>
      </c>
    </row>
    <row r="57" spans="2:13" ht="54.6" customHeight="1">
      <c r="E57" s="770"/>
      <c r="F57" s="110" t="s">
        <v>457</v>
      </c>
      <c r="G57" s="41" t="s">
        <v>847</v>
      </c>
      <c r="H57" s="595" t="str">
        <f>INDEX($B53:$D53,1,MATCH(Welcome!$S$6,$B$2:$D$2,0))</f>
        <v xml:space="preserve">Proportion of urban solid waste regularly collected and with adequate final discharge out of total urban solid waste generated, by cities </v>
      </c>
      <c r="I57" s="323"/>
      <c r="J57" s="303" t="s">
        <v>920</v>
      </c>
      <c r="K57" s="324"/>
      <c r="L57" s="8" t="s">
        <v>37</v>
      </c>
      <c r="M57" s="9" t="s">
        <v>37</v>
      </c>
    </row>
    <row r="58" spans="2:13" ht="24.75" customHeight="1">
      <c r="E58" s="770"/>
      <c r="F58" s="110" t="s">
        <v>459</v>
      </c>
      <c r="G58" s="41" t="s">
        <v>848</v>
      </c>
      <c r="H58" s="595" t="str">
        <f>INDEX($B54:$D54,1,MATCH(Welcome!$S$6,$B$2:$D$2,0))</f>
        <v>Annual mean levels of fine particulate matter (e.g. PM2.5 and PM10) in cities (population weighted)</v>
      </c>
      <c r="I58" s="323"/>
      <c r="J58" s="303" t="s">
        <v>918</v>
      </c>
      <c r="K58" s="324"/>
      <c r="L58" s="8" t="s">
        <v>37</v>
      </c>
      <c r="M58" s="9" t="s">
        <v>37</v>
      </c>
    </row>
    <row r="59" spans="2:13" ht="32.25" customHeight="1" thickBot="1">
      <c r="B59" s="561" t="s">
        <v>363</v>
      </c>
      <c r="C59" s="102" t="s">
        <v>1434</v>
      </c>
      <c r="E59" s="770"/>
      <c r="F59" s="110" t="s">
        <v>1512</v>
      </c>
      <c r="G59" s="41" t="s">
        <v>1513</v>
      </c>
      <c r="H59" s="595" t="str">
        <f>INDEX($B55:$D55,1,MATCH(Welcome!$S$6,$B$2:$D$2,0))</f>
        <v>Average share of the built-up area of cities that is open space for public use for all, by sex, age and persons with disabilities</v>
      </c>
      <c r="I59" s="590"/>
      <c r="J59" s="591" t="s">
        <v>920</v>
      </c>
      <c r="K59" s="592"/>
      <c r="L59" s="8" t="s">
        <v>37</v>
      </c>
      <c r="M59" s="9" t="s">
        <v>37</v>
      </c>
    </row>
    <row r="60" spans="2:13" ht="23.55" customHeight="1" thickBot="1">
      <c r="B60" s="135" t="s">
        <v>461</v>
      </c>
      <c r="C60" s="57" t="s">
        <v>1514</v>
      </c>
      <c r="E60" s="771"/>
      <c r="F60" s="125"/>
      <c r="G60" s="125"/>
      <c r="H60" s="126"/>
      <c r="I60" s="126"/>
      <c r="J60" s="257"/>
      <c r="K60" s="126"/>
      <c r="L60" s="14"/>
      <c r="M60" s="15"/>
    </row>
    <row r="61" spans="2:13" ht="24.75" customHeight="1" thickBot="1"/>
    <row r="62" spans="2:13" ht="24.75" customHeight="1">
      <c r="E62" s="876" t="s">
        <v>82</v>
      </c>
      <c r="F62" s="783" t="str">
        <f>'SDG frame'!A33</f>
        <v>Remarks</v>
      </c>
      <c r="G62" s="784"/>
      <c r="H62" s="785"/>
      <c r="I62" s="56" t="str">
        <f>'SDG frame'!A34</f>
        <v>Complementary sources</v>
      </c>
      <c r="J62" s="786" t="str">
        <f>'SDG frame'!A35</f>
        <v>Feedback</v>
      </c>
      <c r="K62" s="787"/>
    </row>
    <row r="63" spans="2:13" ht="24.75" customHeight="1">
      <c r="E63" s="877"/>
      <c r="F63" s="1009" t="str">
        <f>INDEX($B59:$D59,1,MATCH(Welcome!$S$6,$B$2:$D$2,0))</f>
        <v>*definition: below international poverty line, OR national poverty line OR living in poverty according to national definition)</v>
      </c>
      <c r="G63" s="1010"/>
      <c r="H63" s="1011"/>
      <c r="I63" s="144"/>
      <c r="J63" s="937" t="s">
        <v>462</v>
      </c>
      <c r="K63" s="938"/>
    </row>
    <row r="64" spans="2:13" ht="24.75" customHeight="1" thickBot="1">
      <c r="E64" s="878"/>
      <c r="F64" s="1012" t="str">
        <f>INDEX($B60:$D60,1,MATCH(Welcome!$S$6,$B$2:$D$2,0))</f>
        <v>** You can specify whether composted, incinerated, landfilled, recycled/reused, other</v>
      </c>
      <c r="G64" s="1013"/>
      <c r="H64" s="1014"/>
      <c r="I64" s="164"/>
      <c r="J64" s="258"/>
      <c r="K64" s="157"/>
    </row>
    <row r="65" ht="24.75" customHeight="1"/>
    <row r="66" ht="24.75" customHeight="1"/>
    <row r="67" ht="24.75" customHeight="1"/>
    <row r="68" ht="24.75" customHeight="1"/>
    <row r="69" ht="24.75" customHeight="1"/>
  </sheetData>
  <sheetProtection selectLockedCells="1" selectUnlockedCells="1"/>
  <mergeCells count="36">
    <mergeCell ref="O10:O11"/>
    <mergeCell ref="E5:E8"/>
    <mergeCell ref="F6:M6"/>
    <mergeCell ref="F5:M5"/>
    <mergeCell ref="F7:M7"/>
    <mergeCell ref="F8:M8"/>
    <mergeCell ref="E10:E11"/>
    <mergeCell ref="E2:J2"/>
    <mergeCell ref="F18:M18"/>
    <mergeCell ref="N18:N19"/>
    <mergeCell ref="F27:M27"/>
    <mergeCell ref="F31:M31"/>
    <mergeCell ref="E12:E16"/>
    <mergeCell ref="E18:E19"/>
    <mergeCell ref="E20:E25"/>
    <mergeCell ref="E27:E28"/>
    <mergeCell ref="F43:M43"/>
    <mergeCell ref="E29:E34"/>
    <mergeCell ref="F10:M10"/>
    <mergeCell ref="N10:N11"/>
    <mergeCell ref="E3:J3"/>
    <mergeCell ref="E43:E44"/>
    <mergeCell ref="E36:E37"/>
    <mergeCell ref="F36:M36"/>
    <mergeCell ref="E38:E41"/>
    <mergeCell ref="F47:M47"/>
    <mergeCell ref="F53:M53"/>
    <mergeCell ref="E62:E64"/>
    <mergeCell ref="F62:H62"/>
    <mergeCell ref="F63:H63"/>
    <mergeCell ref="J62:K62"/>
    <mergeCell ref="J63:K63"/>
    <mergeCell ref="F64:H64"/>
    <mergeCell ref="E45:E51"/>
    <mergeCell ref="E53:E54"/>
    <mergeCell ref="E55:E60"/>
  </mergeCells>
  <hyperlinks>
    <hyperlink ref="X27" r:id="rId1" display="Insee.fr : Les Comptes de la Nation : Dépenses des administrations publiques ventilées par fonction en 2016" xr:uid="{00000000-0004-0000-1400-000000000000}"/>
    <hyperlink ref="X26" r:id="rId2" display=" Insee.fr :  Pauvreté en conditions de vie de 2004 à 2014 " xr:uid="{00000000-0004-0000-1400-000001000000}"/>
    <hyperlink ref="X12" r:id="rId3" location="consulter-sommaire" display="Insee.fr : Revenu, niveau de vie et pauvreté en 2014" xr:uid="{00000000-0004-0000-14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249977111117893"/>
  </sheetPr>
  <dimension ref="B1:Y83"/>
  <sheetViews>
    <sheetView showGridLines="0" topLeftCell="A11" zoomScale="50" zoomScaleNormal="50" workbookViewId="0">
      <selection activeCell="E38" sqref="E38:E41"/>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3" style="27" customWidth="1"/>
    <col min="8" max="8" width="100.296875" style="27" bestFit="1" customWidth="1"/>
    <col min="9" max="9" width="34.5"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trad'!B14:C14,1,MATCH(Welcome!$S$6,$B$2:$D$2,0))</f>
        <v>Goal 12: Responsible Consumption and Production</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trad'!E14:F14,1,MATCH(Welcome!$S$6,$B$2:$D$2,0))</f>
        <v>Ensure sustainable consumption and production patterns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1034" t="str">
        <f>'SDG frame'!A14</f>
        <v>Targets considered key of Social Enterprises</v>
      </c>
      <c r="F5" s="1040" t="str">
        <f>'Traductions complementaires'!A74</f>
        <v>12.2 By 2030, achieve the sustainable management and efficient use of natural resources</v>
      </c>
      <c r="G5" s="1041"/>
      <c r="H5" s="1041"/>
      <c r="I5" s="1041"/>
      <c r="J5" s="1041"/>
      <c r="K5" s="1041"/>
      <c r="L5" s="1041"/>
      <c r="M5" s="1042"/>
      <c r="N5" s="30"/>
    </row>
    <row r="6" spans="2:25" s="31" customFormat="1" ht="36.75" customHeight="1">
      <c r="D6" s="29"/>
      <c r="E6" s="1035"/>
      <c r="F6" s="1037" t="str">
        <f>'Traductions complementaires'!A75</f>
        <v>12.3 By 2030, halve per capita global food waste at the retail and consumer levels and reduce food losses along production and supply chains, including post-harvest losses</v>
      </c>
      <c r="G6" s="1038"/>
      <c r="H6" s="1038"/>
      <c r="I6" s="1038"/>
      <c r="J6" s="1038"/>
      <c r="K6" s="1038"/>
      <c r="L6" s="1038"/>
      <c r="M6" s="1039"/>
      <c r="N6" s="30"/>
    </row>
    <row r="7" spans="2:25" s="31" customFormat="1" ht="36.75" customHeight="1">
      <c r="D7" s="29"/>
      <c r="E7" s="1035"/>
      <c r="F7" s="1037" t="str">
        <f>'Traductions complementaires'!A76</f>
        <v>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v>
      </c>
      <c r="G7" s="1038"/>
      <c r="H7" s="1038"/>
      <c r="I7" s="1038"/>
      <c r="J7" s="1038"/>
      <c r="K7" s="1038"/>
      <c r="L7" s="1038"/>
      <c r="M7" s="1039"/>
      <c r="N7" s="30"/>
    </row>
    <row r="8" spans="2:25" s="31" customFormat="1" ht="36.75" customHeight="1">
      <c r="D8" s="29"/>
      <c r="E8" s="1035"/>
      <c r="F8" s="1037" t="str">
        <f>'Traductions complementaires'!A77</f>
        <v>12.5 By 2030, substantially reduce waste generation through prevention, reduction, recycling and reuse</v>
      </c>
      <c r="G8" s="1038"/>
      <c r="H8" s="1038"/>
      <c r="I8" s="1038"/>
      <c r="J8" s="1038"/>
      <c r="K8" s="1038"/>
      <c r="L8" s="1038"/>
      <c r="M8" s="1039"/>
      <c r="N8" s="30"/>
    </row>
    <row r="9" spans="2:25" s="31" customFormat="1" ht="36.75" customHeight="1">
      <c r="D9" s="29"/>
      <c r="E9" s="1035"/>
      <c r="F9" s="1037" t="str">
        <f>'Traductions complementaires'!A78</f>
        <v>12.8 By 2030, ensure that people everywhere have the relevant information and awareness for sustainable development and lifestyles in harmony with nature</v>
      </c>
      <c r="G9" s="1038"/>
      <c r="H9" s="1038"/>
      <c r="I9" s="1038"/>
      <c r="J9" s="1038"/>
      <c r="K9" s="1038"/>
      <c r="L9" s="1038"/>
      <c r="M9" s="1039"/>
      <c r="N9" s="30"/>
    </row>
    <row r="10" spans="2:25" s="31" customFormat="1" ht="36.75" customHeight="1" thickBot="1">
      <c r="D10" s="29"/>
      <c r="E10" s="1036"/>
      <c r="F10" s="1031" t="str">
        <f>'Traductions complementaires'!A79</f>
        <v>12.b Develop and implement tools to monitor sustainable development impacts for sustainable tourism that creates jobs and promotes local culture and products</v>
      </c>
      <c r="G10" s="1032"/>
      <c r="H10" s="1032"/>
      <c r="I10" s="1032"/>
      <c r="J10" s="1032"/>
      <c r="K10" s="1032"/>
      <c r="L10" s="1032"/>
      <c r="M10" s="1033"/>
      <c r="N10" s="30"/>
    </row>
    <row r="11" spans="2:25" ht="15.75" customHeight="1" thickBot="1">
      <c r="D11" s="29"/>
      <c r="E11" s="27"/>
    </row>
    <row r="12" spans="2:25" ht="30" customHeight="1" thickBot="1">
      <c r="E12" s="749" t="str">
        <f>'SDG frame'!A20</f>
        <v>A - Global outreach (people)</v>
      </c>
      <c r="F12" s="756" t="str">
        <f>'SDG frame'!A37</f>
        <v>Indicator relevant when the public are the customers</v>
      </c>
      <c r="G12" s="756"/>
      <c r="H12" s="757"/>
      <c r="I12" s="758"/>
      <c r="J12" s="758"/>
      <c r="K12" s="758"/>
      <c r="L12" s="757"/>
      <c r="M12" s="759"/>
      <c r="N12" s="745" t="str">
        <f>'SDG frame'!A10</f>
        <v>Specify depending on the SDG:</v>
      </c>
      <c r="O12" s="745" t="str">
        <f>'SDG frame'!A11</f>
        <v>Additional segmentation for target public relevant for SDG's targets</v>
      </c>
    </row>
    <row r="13" spans="2:25" ht="30" customHeight="1" thickBot="1">
      <c r="E13" s="750"/>
      <c r="F13" s="145" t="str">
        <f>'SDG frame'!A2</f>
        <v>Indicator parameter</v>
      </c>
      <c r="G13" s="145" t="str">
        <f>'SDG frame'!A3</f>
        <v>Indicator code</v>
      </c>
      <c r="H13" s="261" t="str">
        <f>'SDG frame'!A4</f>
        <v>Title of the indicator</v>
      </c>
      <c r="I13" s="209" t="str">
        <f>'SDG frame'!A5</f>
        <v>Output</v>
      </c>
      <c r="J13" s="210" t="str">
        <f>'SDG frame'!A6</f>
        <v>Unit</v>
      </c>
      <c r="K13" s="211" t="str">
        <f>'SDG frame'!A7</f>
        <v>Comments</v>
      </c>
      <c r="L13" s="262" t="str">
        <f>'SDG frame'!A8</f>
        <v>IRIS reference</v>
      </c>
      <c r="M13" s="6" t="str">
        <f>'SDG frame'!A9</f>
        <v>IRIS code</v>
      </c>
      <c r="N13" s="841"/>
      <c r="O13" s="746"/>
    </row>
    <row r="14" spans="2:25" ht="40.5" customHeight="1" thickBot="1">
      <c r="B14" s="587" t="s">
        <v>469</v>
      </c>
      <c r="C14" s="473" t="s">
        <v>1521</v>
      </c>
      <c r="E14" s="751" t="str">
        <f>'SDG frame'!A21</f>
        <v>Scale in total number of beneficiaries reached/ covered</v>
      </c>
      <c r="F14" s="17"/>
      <c r="G14" s="41" t="s">
        <v>853</v>
      </c>
      <c r="H14" s="68" t="str">
        <f>INDEX('IRIS indicators traductions'!$B$3:$I$49,MATCH(M14,'IRIS indicators traductions'!$B$5:$B$49,0)+2,MATCH(Welcome!$S$6,'IRIS indicators traductions'!$G$4:$I$4,0)+5)</f>
        <v>Number of unique individuals who were clients of the organization during the reporting period.</v>
      </c>
      <c r="I14" s="273"/>
      <c r="J14" s="274" t="s">
        <v>918</v>
      </c>
      <c r="K14" s="275"/>
      <c r="L14" s="171" t="str">
        <f>INDEX('IRIS indicators traductions'!$B$3:$I$49,MATCH(M14,'IRIS indicators traductions'!$B$5:$B$49,0)+2,MATCH(Welcome!$S$6,'IRIS indicators traductions'!$C$4:$E$4,0)+1)</f>
        <v xml:space="preserve">Client Individuals: Total </v>
      </c>
      <c r="M14" s="110" t="s">
        <v>33</v>
      </c>
      <c r="N14" s="573" t="str">
        <f>INDEX($B14:$D14,1,MATCH(Welcome!$S$6,$B$2:$D$2,0))</f>
        <v xml:space="preserve">Resource-efficient products or services*: </v>
      </c>
      <c r="O14" s="176" t="s">
        <v>37</v>
      </c>
    </row>
    <row r="15" spans="2:25" ht="29.55" customHeight="1" thickBot="1">
      <c r="B15" s="453" t="s">
        <v>473</v>
      </c>
      <c r="C15" s="473" t="s">
        <v>1523</v>
      </c>
      <c r="E15" s="751"/>
      <c r="F15" s="172"/>
      <c r="G15" s="235"/>
      <c r="H15" s="173"/>
      <c r="I15" s="173"/>
      <c r="J15" s="235"/>
      <c r="K15" s="173"/>
      <c r="L15" s="174"/>
      <c r="M15" s="175"/>
      <c r="N15" s="453" t="str">
        <f>INDEX($B15:$D15,1,MATCH(Welcome!$S$6,$B$2:$D$2,0))</f>
        <v>Sustainable tourism**</v>
      </c>
      <c r="O15" s="176"/>
    </row>
    <row r="16" spans="2:25" ht="29.55" customHeight="1" thickBot="1">
      <c r="E16" s="751"/>
      <c r="F16" s="755" t="str">
        <f>' 11 '!F10:M10</f>
        <v>Indicators</v>
      </c>
      <c r="G16" s="756"/>
      <c r="H16" s="757"/>
      <c r="I16" s="758"/>
      <c r="J16" s="758"/>
      <c r="K16" s="758"/>
      <c r="L16" s="757"/>
      <c r="M16" s="759"/>
      <c r="N16" s="228"/>
      <c r="O16" s="176"/>
    </row>
    <row r="17" spans="2:15" ht="37.5" customHeight="1">
      <c r="B17" s="17" t="s">
        <v>470</v>
      </c>
      <c r="C17" s="473" t="s">
        <v>1522</v>
      </c>
      <c r="E17" s="751"/>
      <c r="F17" s="4" t="str">
        <f>F13</f>
        <v>Indicator parameter</v>
      </c>
      <c r="G17" s="145" t="str">
        <f t="shared" ref="G17:M17" si="0">G13</f>
        <v>Indicator code</v>
      </c>
      <c r="H17" s="261" t="str">
        <f t="shared" si="0"/>
        <v>Title of the indicator</v>
      </c>
      <c r="I17" s="209" t="str">
        <f t="shared" si="0"/>
        <v>Output</v>
      </c>
      <c r="J17" s="210" t="str">
        <f t="shared" si="0"/>
        <v>Unit</v>
      </c>
      <c r="K17" s="211" t="str">
        <f t="shared" si="0"/>
        <v>Comments</v>
      </c>
      <c r="L17" s="262" t="str">
        <f t="shared" si="0"/>
        <v>IRIS reference</v>
      </c>
      <c r="M17" s="6" t="str">
        <f t="shared" si="0"/>
        <v>IRIS code</v>
      </c>
      <c r="N17" s="228"/>
      <c r="O17" s="176"/>
    </row>
    <row r="18" spans="2:15" ht="37.049999999999997" customHeight="1" thickBot="1">
      <c r="B18" s="162" t="s">
        <v>472</v>
      </c>
      <c r="C18" s="473" t="s">
        <v>1524</v>
      </c>
      <c r="E18" s="751"/>
      <c r="F18" s="17" t="str">
        <f>INDEX($B17:$D17,1,MATCH(Welcome!$S$6,$B$2:$D$2,0))</f>
        <v>Water quality preservation</v>
      </c>
      <c r="G18" s="41" t="s">
        <v>854</v>
      </c>
      <c r="H18" s="60" t="str">
        <f>INDEX($B19:$D19,1,MATCH(Welcome!$S$6,$B$2:$D$2,0))</f>
        <v>Number of suppliers with responsible policies</v>
      </c>
      <c r="I18" s="339"/>
      <c r="J18" s="338" t="s">
        <v>918</v>
      </c>
      <c r="K18" s="340"/>
      <c r="L18" s="8" t="s">
        <v>37</v>
      </c>
      <c r="M18" s="152" t="s">
        <v>37</v>
      </c>
      <c r="N18" s="228"/>
      <c r="O18" s="176"/>
    </row>
    <row r="19" spans="2:15" ht="50.25" customHeight="1" thickBot="1">
      <c r="B19" s="68" t="s">
        <v>471</v>
      </c>
      <c r="C19" s="57" t="s">
        <v>1525</v>
      </c>
      <c r="E19" s="752"/>
      <c r="F19" s="162" t="str">
        <f>INDEX($B18:$D18,1,MATCH(Welcome!$S$6,$B$2:$D$2,0))</f>
        <v>Education to sustainable development</v>
      </c>
      <c r="G19" s="88" t="s">
        <v>855</v>
      </c>
      <c r="H19" s="289" t="str">
        <f>INDEX('IRIS indicators traductions'!$B$3:$I$49,MATCH(M19,'IRIS indicators traductions'!$B$5:$B$49,0)+2,MATCH(Welcome!$S$6,'IRIS indicators traductions'!$G$4:$I$4,0)+5)</f>
        <v>Number of individuals who received group-based training from the organization during the reporting period</v>
      </c>
      <c r="I19" s="292"/>
      <c r="J19" s="264" t="s">
        <v>918</v>
      </c>
      <c r="K19" s="293"/>
      <c r="L19" s="578" t="str">
        <f>INDEX('IRIS indicators traductions'!$B$3:$I$49,MATCH(M19,'IRIS indicators traductions'!$B$5:$B$49,0)+2,MATCH(Welcome!$S$6,'IRIS indicators traductions'!$C$4:$E$4,0)+1)</f>
        <v xml:space="preserve">Individuals Trained: Group-Based Training </v>
      </c>
      <c r="M19" s="225" t="s">
        <v>449</v>
      </c>
      <c r="N19" s="228"/>
      <c r="O19" s="177"/>
    </row>
    <row r="20" spans="2:15" ht="19.05" customHeight="1" thickBot="1">
      <c r="E20" s="27"/>
    </row>
    <row r="21" spans="2:15" ht="30" customHeight="1" thickBot="1">
      <c r="E21" s="747" t="str">
        <f>'SDG frame'!A22</f>
        <v>B - Global outreach (product)</v>
      </c>
      <c r="F21" s="760" t="str">
        <f>F16</f>
        <v>Indicators</v>
      </c>
      <c r="G21" s="761"/>
      <c r="H21" s="762"/>
      <c r="I21" s="763"/>
      <c r="J21" s="763"/>
      <c r="K21" s="763"/>
      <c r="L21" s="762"/>
      <c r="M21" s="764"/>
      <c r="N21" s="753" t="str">
        <f>N12</f>
        <v>Specify depending on the SDG:</v>
      </c>
    </row>
    <row r="22" spans="2:15" ht="30" customHeight="1">
      <c r="B22" s="166" t="s">
        <v>475</v>
      </c>
      <c r="C22" s="473" t="s">
        <v>1526</v>
      </c>
      <c r="E22" s="748"/>
      <c r="F22" s="18" t="str">
        <f>F17</f>
        <v>Indicator parameter</v>
      </c>
      <c r="G22" s="492" t="str">
        <f t="shared" ref="G22:M22" si="1">G17</f>
        <v>Indicator code</v>
      </c>
      <c r="H22" s="493" t="str">
        <f t="shared" si="1"/>
        <v>Title of the indicator</v>
      </c>
      <c r="I22" s="611" t="str">
        <f t="shared" si="1"/>
        <v>Output</v>
      </c>
      <c r="J22" s="515" t="str">
        <f t="shared" si="1"/>
        <v>Unit</v>
      </c>
      <c r="K22" s="612" t="str">
        <f t="shared" si="1"/>
        <v>Comments</v>
      </c>
      <c r="L22" s="18" t="str">
        <f t="shared" si="1"/>
        <v>IRIS reference</v>
      </c>
      <c r="M22" s="493" t="str">
        <f t="shared" si="1"/>
        <v>IRIS code</v>
      </c>
      <c r="N22" s="754"/>
    </row>
    <row r="23" spans="2:15" ht="33.75" customHeight="1">
      <c r="B23" s="166" t="s">
        <v>500</v>
      </c>
      <c r="C23" s="473" t="s">
        <v>1527</v>
      </c>
      <c r="E23" s="743" t="str">
        <f>'SDG frame'!A23</f>
        <v xml:space="preserve">Scale in total number of products sold / distributed / offered </v>
      </c>
      <c r="F23" s="41" t="str">
        <f>INDEX($B22:$D22,1,MATCH(Welcome!$S$6,$B$2:$D$2,0))</f>
        <v>Responsible production***</v>
      </c>
      <c r="G23" s="41" t="s">
        <v>856</v>
      </c>
      <c r="H23" s="226" t="str">
        <f>INDEX('IRIS indicators traductions'!$B$3:$I$49,MATCH(M23,'IRIS indicators traductions'!$B$5:$B$49,0)+2,MATCH(Welcome!$S$6,'IRIS indicators traductions'!$G$4:$I$4,0)+5)</f>
        <v>Amount of the product/service sold by the organization as certified during the reporting period</v>
      </c>
      <c r="I23" s="380"/>
      <c r="J23" s="379" t="s">
        <v>918</v>
      </c>
      <c r="K23" s="381"/>
      <c r="L23" s="171" t="str">
        <f>INDEX('IRIS indicators traductions'!$B$3:$I$49,MATCH(M23,'IRIS indicators traductions'!$B$5:$B$49,0)+2,MATCH(Welcome!$S$6,'IRIS indicators traductions'!$C$4:$E$4,0)+1)</f>
        <v xml:space="preserve">Units/Volume Sold: Certified </v>
      </c>
      <c r="M23" s="170" t="s">
        <v>1554</v>
      </c>
      <c r="N23" s="182" t="s">
        <v>37</v>
      </c>
    </row>
    <row r="24" spans="2:15" ht="33.75" customHeight="1" thickBot="1">
      <c r="B24" s="178" t="s">
        <v>477</v>
      </c>
      <c r="C24" s="473" t="s">
        <v>1528</v>
      </c>
      <c r="E24" s="743"/>
      <c r="F24" s="166" t="str">
        <f>INDEX($B23:$D23,1,MATCH(Welcome!$S$6,$B$2:$D$2,0))</f>
        <v>Resource efficient systems/products***</v>
      </c>
      <c r="G24" s="41" t="s">
        <v>857</v>
      </c>
      <c r="H24" s="227" t="str">
        <f>INDEX('IRIS indicators traductions'!$B$3:$I$49,MATCH(M24,'IRIS indicators traductions'!$B$5:$B$49,0)+2,MATCH(Welcome!$S$6,'IRIS indicators traductions'!$G$4:$I$4,0)+5)</f>
        <v>Number of product/service sold by the organization during the reporting period</v>
      </c>
      <c r="I24" s="380"/>
      <c r="J24" s="379" t="s">
        <v>918</v>
      </c>
      <c r="K24" s="381"/>
      <c r="L24" s="171" t="str">
        <f>INDEX('IRIS indicators traductions'!$B$3:$I$49,MATCH(M24,'IRIS indicators traductions'!$B$5:$B$49,0)+2,MATCH(Welcome!$S$6,'IRIS indicators traductions'!$C$4:$E$4,0)+1)</f>
        <v xml:space="preserve">Units/Volume Sold: Total </v>
      </c>
      <c r="M24" s="170" t="s">
        <v>43</v>
      </c>
      <c r="N24" s="148"/>
    </row>
    <row r="25" spans="2:15" ht="33.75" customHeight="1" thickBot="1">
      <c r="B25" s="179" t="s">
        <v>1530</v>
      </c>
      <c r="C25" s="57" t="s">
        <v>1529</v>
      </c>
      <c r="E25" s="744"/>
      <c r="F25" s="178" t="str">
        <f>INDEX($B24:$D24,1,MATCH(Welcome!$S$6,$B$2:$D$2,0))</f>
        <v>Sustainable tourism****</v>
      </c>
      <c r="G25" s="88" t="s">
        <v>858</v>
      </c>
      <c r="H25" s="598" t="str">
        <f>INDEX($B25:$D25,1,MATCH(Welcome!$S$6,$B$2:$D$2,0))</f>
        <v>Quantity of infrastructures built</v>
      </c>
      <c r="I25" s="391"/>
      <c r="J25" s="392" t="s">
        <v>928</v>
      </c>
      <c r="K25" s="393"/>
      <c r="L25" s="180" t="s">
        <v>37</v>
      </c>
      <c r="M25" s="193" t="s">
        <v>37</v>
      </c>
      <c r="N25" s="181"/>
    </row>
    <row r="26" spans="2:15" ht="19.05" customHeight="1" thickBot="1">
      <c r="E26" s="27"/>
    </row>
    <row r="27" spans="2:15" ht="30" customHeight="1">
      <c r="E27" s="788" t="str">
        <f>'SDG frame'!A24</f>
        <v>C - Accessibility/ affordability</v>
      </c>
      <c r="F27" s="840" t="str">
        <f>' 11 '!F27:M27</f>
        <v>Indicators related to accessibility</v>
      </c>
      <c r="G27" s="804"/>
      <c r="H27" s="805"/>
      <c r="I27" s="805"/>
      <c r="J27" s="805"/>
      <c r="K27" s="805"/>
      <c r="L27" s="805"/>
      <c r="M27" s="807"/>
    </row>
    <row r="28" spans="2:15" ht="30" customHeight="1">
      <c r="B28" s="168" t="s">
        <v>643</v>
      </c>
      <c r="C28" s="57" t="s">
        <v>1572</v>
      </c>
      <c r="E28" s="789"/>
      <c r="F28" s="20" t="str">
        <f>F22</f>
        <v>Indicator parameter</v>
      </c>
      <c r="G28" s="252" t="str">
        <f t="shared" ref="G28:M28" si="2">G22</f>
        <v>Indicator code</v>
      </c>
      <c r="H28" s="494" t="str">
        <f t="shared" si="2"/>
        <v>Title of the indicator</v>
      </c>
      <c r="I28" s="20" t="str">
        <f t="shared" si="2"/>
        <v>Output</v>
      </c>
      <c r="J28" s="252" t="str">
        <f t="shared" si="2"/>
        <v>Unit</v>
      </c>
      <c r="K28" s="494" t="str">
        <f t="shared" si="2"/>
        <v>Comments</v>
      </c>
      <c r="L28" s="20" t="str">
        <f t="shared" si="2"/>
        <v>IRIS reference</v>
      </c>
      <c r="M28" s="494" t="str">
        <f t="shared" si="2"/>
        <v>IRIS code</v>
      </c>
    </row>
    <row r="29" spans="2:15" ht="51" customHeight="1">
      <c r="B29" s="168" t="s">
        <v>644</v>
      </c>
      <c r="C29" s="57" t="s">
        <v>1573</v>
      </c>
      <c r="E29" s="790" t="str">
        <f>'SDG frame'!A25</f>
        <v>Indicators to track ease of access / efforts to reach the target population</v>
      </c>
      <c r="F29" s="168" t="s">
        <v>37</v>
      </c>
      <c r="G29" s="168"/>
      <c r="H29" s="169" t="s">
        <v>37</v>
      </c>
      <c r="I29" s="169"/>
      <c r="J29" s="168"/>
      <c r="K29" s="169"/>
      <c r="L29" s="41" t="s">
        <v>37</v>
      </c>
      <c r="M29" s="9" t="s">
        <v>37</v>
      </c>
    </row>
    <row r="30" spans="2:15" ht="19.05" customHeight="1" thickBot="1">
      <c r="B30" s="168" t="s">
        <v>645</v>
      </c>
      <c r="C30" s="529" t="s">
        <v>1574</v>
      </c>
      <c r="E30" s="790"/>
      <c r="F30" s="42"/>
      <c r="G30" s="43"/>
      <c r="H30" s="43"/>
      <c r="I30" s="43"/>
      <c r="J30" s="43"/>
      <c r="K30" s="43"/>
      <c r="L30" s="43"/>
      <c r="M30" s="44"/>
    </row>
    <row r="31" spans="2:15" ht="30.75" customHeight="1">
      <c r="B31" s="169" t="s">
        <v>479</v>
      </c>
      <c r="E31" s="790"/>
      <c r="F31" s="840" t="str">
        <f>' 11 '!F31:M31</f>
        <v>Indicators related to affordability</v>
      </c>
      <c r="G31" s="804"/>
      <c r="H31" s="805" t="s">
        <v>26</v>
      </c>
      <c r="I31" s="805"/>
      <c r="J31" s="805"/>
      <c r="K31" s="805"/>
      <c r="L31" s="805"/>
      <c r="M31" s="807"/>
    </row>
    <row r="32" spans="2:15" ht="24" customHeight="1">
      <c r="B32" s="169"/>
      <c r="E32" s="790"/>
      <c r="F32" s="20" t="str">
        <f>F28</f>
        <v>Indicator parameter</v>
      </c>
      <c r="G32" s="252" t="str">
        <f t="shared" ref="G32:M32" si="3">G28</f>
        <v>Indicator code</v>
      </c>
      <c r="H32" s="494" t="str">
        <f t="shared" si="3"/>
        <v>Title of the indicator</v>
      </c>
      <c r="I32" s="20" t="str">
        <f t="shared" si="3"/>
        <v>Output</v>
      </c>
      <c r="J32" s="252" t="str">
        <f t="shared" si="3"/>
        <v>Unit</v>
      </c>
      <c r="K32" s="494" t="str">
        <f t="shared" si="3"/>
        <v>Comments</v>
      </c>
      <c r="L32" s="20" t="str">
        <f t="shared" si="3"/>
        <v>IRIS reference</v>
      </c>
      <c r="M32" s="494" t="str">
        <f t="shared" si="3"/>
        <v>IRIS code</v>
      </c>
    </row>
    <row r="33" spans="2:13" ht="38.549999999999997" customHeight="1">
      <c r="E33" s="790"/>
      <c r="F33" s="149" t="s">
        <v>37</v>
      </c>
      <c r="G33" s="149"/>
      <c r="H33" s="169" t="s">
        <v>37</v>
      </c>
      <c r="I33" s="169"/>
      <c r="J33" s="168"/>
      <c r="K33" s="169"/>
      <c r="L33" s="149" t="s">
        <v>37</v>
      </c>
      <c r="M33" s="170" t="s">
        <v>37</v>
      </c>
    </row>
    <row r="34" spans="2:13" ht="11.55" customHeight="1" thickBot="1">
      <c r="E34" s="791"/>
      <c r="F34" s="88"/>
      <c r="G34" s="88"/>
      <c r="H34" s="90"/>
      <c r="I34" s="90"/>
      <c r="J34" s="88"/>
      <c r="K34" s="90"/>
      <c r="L34" s="153"/>
      <c r="M34" s="47"/>
    </row>
    <row r="35" spans="2:13" ht="22.05" customHeight="1" thickBot="1">
      <c r="B35" s="110" t="s">
        <v>100</v>
      </c>
      <c r="C35" s="110" t="s">
        <v>100</v>
      </c>
      <c r="E35" s="27"/>
    </row>
    <row r="36" spans="2:13" ht="33" customHeight="1">
      <c r="E36" s="796" t="str">
        <f>'SDG frame'!A26</f>
        <v>D - Satisfaction</v>
      </c>
      <c r="F36" s="800" t="str">
        <f>'SDG frame'!A36</f>
        <v>Indicators</v>
      </c>
      <c r="G36" s="800"/>
      <c r="H36" s="801"/>
      <c r="I36" s="802"/>
      <c r="J36" s="802"/>
      <c r="K36" s="802"/>
      <c r="L36" s="801"/>
      <c r="M36" s="803"/>
    </row>
    <row r="37" spans="2:13" ht="33" customHeight="1">
      <c r="E37" s="797"/>
      <c r="F37" s="613" t="str">
        <f t="shared" ref="F37:M37" si="4">F32</f>
        <v>Indicator parameter</v>
      </c>
      <c r="G37" s="508" t="str">
        <f t="shared" si="4"/>
        <v>Indicator code</v>
      </c>
      <c r="H37" s="509" t="str">
        <f t="shared" si="4"/>
        <v>Title of the indicator</v>
      </c>
      <c r="I37" s="508" t="str">
        <f t="shared" si="4"/>
        <v>Output</v>
      </c>
      <c r="J37" s="508" t="str">
        <f t="shared" si="4"/>
        <v>Unit</v>
      </c>
      <c r="K37" s="508" t="str">
        <f t="shared" si="4"/>
        <v>Comments</v>
      </c>
      <c r="L37" s="508" t="str">
        <f t="shared" si="4"/>
        <v>IRIS reference</v>
      </c>
      <c r="M37" s="509" t="str">
        <f t="shared" si="4"/>
        <v>IRIS code</v>
      </c>
    </row>
    <row r="38" spans="2:13" ht="30" customHeight="1">
      <c r="B38" s="58" t="s">
        <v>1781</v>
      </c>
      <c r="C38" s="632" t="s">
        <v>1778</v>
      </c>
      <c r="E38" s="798" t="str">
        <f>'SDG frame'!A27</f>
        <v>Indicators to measure beneficiary's satisfaction (see Definitions tab)</v>
      </c>
      <c r="F38" s="11"/>
      <c r="G38" s="8" t="s">
        <v>859</v>
      </c>
      <c r="H38" s="632" t="str">
        <f>INDEX($B38:$D38,1,MATCH(Welcome!$S$6,$B$2:$D$2,0))</f>
        <v>Price-performance ratio</v>
      </c>
      <c r="I38" s="290"/>
      <c r="J38" s="263"/>
      <c r="K38" s="291"/>
      <c r="L38" s="37" t="s">
        <v>37</v>
      </c>
      <c r="M38" s="38"/>
    </row>
    <row r="39" spans="2:13" ht="30" customHeight="1">
      <c r="B39" s="58" t="s">
        <v>1779</v>
      </c>
      <c r="C39" s="634" t="s">
        <v>1779</v>
      </c>
      <c r="E39" s="798"/>
      <c r="F39" s="11"/>
      <c r="G39" s="8" t="s">
        <v>860</v>
      </c>
      <c r="H39" s="634" t="str">
        <f>INDEX($B39:$D39,1,MATCH(Welcome!$S$6,$B$2:$D$2,0))</f>
        <v>Net Promoter Score</v>
      </c>
      <c r="I39" s="302"/>
      <c r="J39" s="303"/>
      <c r="K39" s="304"/>
      <c r="L39" s="33" t="s">
        <v>37</v>
      </c>
      <c r="M39" s="152"/>
    </row>
    <row r="40" spans="2:13" ht="30" customHeight="1" thickBot="1">
      <c r="B40" s="58" t="s">
        <v>1782</v>
      </c>
      <c r="C40" s="634" t="s">
        <v>1780</v>
      </c>
      <c r="E40" s="798"/>
      <c r="F40" s="11"/>
      <c r="G40" s="8" t="s">
        <v>861</v>
      </c>
      <c r="H40" s="634" t="str">
        <f>INDEX($B40:$D40,1,MATCH(Welcome!$S$6,$B$2:$D$2,0))</f>
        <v>Effort Rate</v>
      </c>
      <c r="I40" s="305"/>
      <c r="J40" s="306"/>
      <c r="K40" s="307"/>
      <c r="L40" s="37" t="s">
        <v>37</v>
      </c>
      <c r="M40" s="38"/>
    </row>
    <row r="41" spans="2:13" ht="18.600000000000001" customHeight="1" thickBot="1">
      <c r="E41" s="799"/>
      <c r="F41" s="52"/>
      <c r="G41" s="14"/>
      <c r="H41" s="644"/>
      <c r="I41" s="644"/>
      <c r="J41" s="487"/>
      <c r="K41" s="644"/>
      <c r="L41" s="46"/>
      <c r="M41" s="47"/>
    </row>
    <row r="42" spans="2:13" ht="30" customHeight="1" thickBot="1">
      <c r="E42" s="27"/>
    </row>
    <row r="43" spans="2:13" ht="52.05" customHeight="1">
      <c r="B43" s="117" t="s">
        <v>512</v>
      </c>
      <c r="C43" s="57" t="s">
        <v>1541</v>
      </c>
      <c r="E43" s="794" t="str">
        <f>'SDG frame'!A28</f>
        <v>E - Outcome</v>
      </c>
      <c r="F43" s="838" t="str">
        <f>' 11 '!F43:M43</f>
        <v>Indicators on observed changes</v>
      </c>
      <c r="G43" s="813"/>
      <c r="H43" s="814" t="s">
        <v>26</v>
      </c>
      <c r="I43" s="815"/>
      <c r="J43" s="815"/>
      <c r="K43" s="815"/>
      <c r="L43" s="814"/>
      <c r="M43" s="816"/>
    </row>
    <row r="44" spans="2:13" ht="72">
      <c r="B44" s="17" t="s">
        <v>501</v>
      </c>
      <c r="C44" s="473" t="s">
        <v>1535</v>
      </c>
      <c r="E44" s="795"/>
      <c r="F44" s="23" t="str">
        <f>F37</f>
        <v>Indicator parameter</v>
      </c>
      <c r="G44" s="23" t="str">
        <f t="shared" ref="G44:M44" si="5">G37</f>
        <v>Indicator code</v>
      </c>
      <c r="H44" s="23" t="str">
        <f t="shared" si="5"/>
        <v>Title of the indicator</v>
      </c>
      <c r="I44" s="23" t="str">
        <f t="shared" si="5"/>
        <v>Output</v>
      </c>
      <c r="J44" s="23" t="str">
        <f t="shared" si="5"/>
        <v>Unit</v>
      </c>
      <c r="K44" s="23" t="str">
        <f t="shared" si="5"/>
        <v>Comments</v>
      </c>
      <c r="L44" s="23" t="str">
        <f t="shared" si="5"/>
        <v>IRIS reference</v>
      </c>
      <c r="M44" s="23" t="str">
        <f t="shared" si="5"/>
        <v>IRIS code</v>
      </c>
    </row>
    <row r="45" spans="2:13" ht="43.05" customHeight="1">
      <c r="B45" s="17" t="s">
        <v>502</v>
      </c>
      <c r="C45" s="473" t="s">
        <v>1536</v>
      </c>
      <c r="E45" s="792" t="str">
        <f>'SDG frame'!A29</f>
        <v>Indicator of change (on the short run) or perception of change by the beneficiaries</v>
      </c>
      <c r="F45" s="41" t="str">
        <f>INDEX($B44:$D44,1,MATCH(Welcome!$S$6,$B$2:$D$2,0))</f>
        <v>Efficient products and services</v>
      </c>
      <c r="G45" s="41" t="s">
        <v>862</v>
      </c>
      <c r="H45" s="60" t="str">
        <f>INDEX($B50:$D50,1,MATCH(Welcome!$S$6,$B$2:$D$2,0))</f>
        <v xml:space="preserve">Amount of cost savings the client obtains by purchasing a product or service from the organization compared to the average price the client would otherwise pay for status-quo product(s). </v>
      </c>
      <c r="I45" s="278"/>
      <c r="J45" s="263" t="s">
        <v>919</v>
      </c>
      <c r="K45" s="279"/>
      <c r="L45" s="168" t="str">
        <f>INDEX($B51:$C51,1,MATCH(Welcome!$S$6,$B$2:$D$2,0))</f>
        <v xml:space="preserve">Reduction in cost compared to status-quo products </v>
      </c>
      <c r="M45" s="9" t="s">
        <v>506</v>
      </c>
    </row>
    <row r="46" spans="2:13" ht="38.25" customHeight="1">
      <c r="B46" s="17" t="s">
        <v>503</v>
      </c>
      <c r="C46" s="473" t="s">
        <v>1537</v>
      </c>
      <c r="E46" s="792"/>
      <c r="F46" s="41" t="str">
        <f>INDEX($B45:$D45,1,MATCH(Welcome!$S$6,$B$2:$D$2,0))</f>
        <v>Water savings</v>
      </c>
      <c r="G46" s="41" t="s">
        <v>863</v>
      </c>
      <c r="H46" s="68" t="str">
        <f>INDEX('IRIS indicators traductions'!$B$3:$I$49,MATCH(M46,'IRIS indicators traductions'!$B$5:$B$49,0)+2,MATCH(Welcome!$S$6,'IRIS indicators traductions'!$G$4:$I$4,0)+5)</f>
        <v xml:space="preserve">Volume of water savings during the reporting period due to the organization's services sold. </v>
      </c>
      <c r="I46" s="278"/>
      <c r="J46" s="385" t="s">
        <v>931</v>
      </c>
      <c r="K46" s="279"/>
      <c r="L46" s="171" t="str">
        <f>INDEX('IRIS indicators traductions'!$B$3:$I$49,MATCH(M46,'IRIS indicators traductions'!$B$5:$B$49,0)+2,MATCH(Welcome!$S$6,'IRIS indicators traductions'!$C$4:$E$4,0)+1)</f>
        <v xml:space="preserve">Water Savings from Services Sold </v>
      </c>
      <c r="M46" s="9" t="s">
        <v>509</v>
      </c>
    </row>
    <row r="47" spans="2:13" ht="42" customHeight="1">
      <c r="B47" s="17" t="s">
        <v>504</v>
      </c>
      <c r="C47" s="473" t="s">
        <v>1538</v>
      </c>
      <c r="E47" s="792"/>
      <c r="F47" s="41" t="str">
        <f>INDEX($B46:$D46,1,MATCH(Welcome!$S$6,$B$2:$D$2,0))</f>
        <v>Food</v>
      </c>
      <c r="G47" s="41" t="s">
        <v>864</v>
      </c>
      <c r="H47" s="60" t="str">
        <f>INDEX($B48:$D48,1,MATCH(Welcome!$S$6,$B$2:$D$2,0))</f>
        <v>Reduction in food loss made possible (storage, production, sale, consumption)</v>
      </c>
      <c r="I47" s="278"/>
      <c r="J47" s="263" t="s">
        <v>714</v>
      </c>
      <c r="K47" s="279"/>
      <c r="L47" s="149" t="s">
        <v>37</v>
      </c>
      <c r="M47" s="170" t="s">
        <v>37</v>
      </c>
    </row>
    <row r="48" spans="2:13" ht="40.049999999999997" customHeight="1" thickBot="1">
      <c r="B48" s="633" t="s">
        <v>510</v>
      </c>
      <c r="C48" s="57" t="s">
        <v>1539</v>
      </c>
      <c r="E48" s="792"/>
      <c r="F48" s="41" t="str">
        <f>INDEX($B47:$D47,1,MATCH(Welcome!$S$6,$B$2:$D$2,0))</f>
        <v>Costs reduction</v>
      </c>
      <c r="G48" s="41" t="s">
        <v>865</v>
      </c>
      <c r="H48" s="60" t="str">
        <f>INDEX($B49:$D49,1,MATCH(Welcome!$S$6,$B$2:$D$2,0))</f>
        <v>Reduction in production costs due to reduced input materials and recycling/reuse</v>
      </c>
      <c r="I48" s="282"/>
      <c r="J48" s="264" t="s">
        <v>919</v>
      </c>
      <c r="K48" s="283"/>
      <c r="L48" s="149" t="s">
        <v>37</v>
      </c>
      <c r="M48" s="170" t="s">
        <v>37</v>
      </c>
    </row>
    <row r="49" spans="2:13" ht="40.049999999999997" customHeight="1" thickBot="1">
      <c r="B49" s="633" t="s">
        <v>511</v>
      </c>
      <c r="C49" s="57" t="s">
        <v>1540</v>
      </c>
      <c r="E49" s="792"/>
      <c r="F49" s="58"/>
      <c r="G49" s="37"/>
      <c r="H49" s="106"/>
      <c r="I49" s="106"/>
      <c r="J49" s="41"/>
      <c r="K49" s="106"/>
      <c r="L49" s="37"/>
      <c r="M49" s="38"/>
    </row>
    <row r="50" spans="2:13" ht="40.049999999999997" customHeight="1" thickBot="1">
      <c r="B50" s="27" t="s">
        <v>287</v>
      </c>
      <c r="C50" s="57" t="s">
        <v>1393</v>
      </c>
      <c r="E50" s="792"/>
      <c r="F50" s="838" t="str">
        <f>' 11 '!F47:M47</f>
        <v>Indicators of perception of changes</v>
      </c>
      <c r="G50" s="813"/>
      <c r="H50" s="814" t="s">
        <v>26</v>
      </c>
      <c r="I50" s="815"/>
      <c r="J50" s="815"/>
      <c r="K50" s="815"/>
      <c r="L50" s="814"/>
      <c r="M50" s="816"/>
    </row>
    <row r="51" spans="2:13" ht="40.049999999999997" customHeight="1">
      <c r="B51" s="27" t="s">
        <v>505</v>
      </c>
      <c r="C51" s="57" t="s">
        <v>1391</v>
      </c>
      <c r="E51" s="792"/>
      <c r="F51" s="23" t="str">
        <f>F44</f>
        <v>Indicator parameter</v>
      </c>
      <c r="G51" s="495" t="str">
        <f t="shared" ref="G51:M51" si="6">G44</f>
        <v>Indicator code</v>
      </c>
      <c r="H51" s="496" t="str">
        <f t="shared" si="6"/>
        <v>Title of the indicator</v>
      </c>
      <c r="I51" s="501" t="str">
        <f t="shared" si="6"/>
        <v>Output</v>
      </c>
      <c r="J51" s="510" t="str">
        <f t="shared" si="6"/>
        <v>Unit</v>
      </c>
      <c r="K51" s="511" t="str">
        <f t="shared" si="6"/>
        <v>Comments</v>
      </c>
      <c r="L51" s="23" t="str">
        <f t="shared" si="6"/>
        <v>IRIS reference</v>
      </c>
      <c r="M51" s="496" t="str">
        <f t="shared" si="6"/>
        <v>IRIS code</v>
      </c>
    </row>
    <row r="52" spans="2:13" ht="50.55" customHeight="1" thickBot="1">
      <c r="B52" s="117" t="s">
        <v>520</v>
      </c>
      <c r="C52" s="102" t="s">
        <v>1546</v>
      </c>
      <c r="E52" s="792"/>
      <c r="F52" s="163"/>
      <c r="G52" s="41" t="s">
        <v>866</v>
      </c>
      <c r="H52" s="60" t="str">
        <f>INDEX($B43:$D43,1,MATCH(Welcome!$S$6,$B$2:$D$2,0))</f>
        <v xml:space="preserve">% of beneficiaries who acknowledge having a more sustainable consumption </v>
      </c>
      <c r="I52" s="382"/>
      <c r="J52" s="360" t="s">
        <v>920</v>
      </c>
      <c r="K52" s="383"/>
      <c r="L52" s="149" t="s">
        <v>37</v>
      </c>
      <c r="M52" s="170" t="s">
        <v>37</v>
      </c>
    </row>
    <row r="53" spans="2:13" ht="50.55" customHeight="1" thickBot="1">
      <c r="B53" s="135" t="s">
        <v>521</v>
      </c>
      <c r="C53" s="57" t="s">
        <v>1547</v>
      </c>
      <c r="E53" s="793"/>
      <c r="F53" s="12"/>
      <c r="G53" s="8"/>
      <c r="H53" s="57"/>
      <c r="I53" s="57"/>
      <c r="J53" s="268"/>
      <c r="K53" s="57"/>
      <c r="L53" s="149"/>
      <c r="M53" s="170"/>
    </row>
    <row r="54" spans="2:13" ht="24.75" customHeight="1" thickBot="1">
      <c r="E54" s="96"/>
      <c r="F54" s="95"/>
      <c r="G54" s="95"/>
      <c r="H54" s="95"/>
      <c r="I54" s="95"/>
      <c r="J54" s="269"/>
      <c r="K54" s="95"/>
      <c r="L54" s="95"/>
      <c r="M54" s="95"/>
    </row>
    <row r="55" spans="2:13" ht="24.75" customHeight="1" thickBot="1">
      <c r="E55" s="768" t="str">
        <f>'SDG frame'!A30</f>
        <v>F - Impact</v>
      </c>
      <c r="F55" s="808" t="str">
        <f>' 11 '!F53:M53</f>
        <v>UN IAEG-SDGs indicators</v>
      </c>
      <c r="G55" s="809"/>
      <c r="H55" s="810" t="s">
        <v>26</v>
      </c>
      <c r="I55" s="811"/>
      <c r="J55" s="811"/>
      <c r="K55" s="811"/>
      <c r="L55" s="810"/>
      <c r="M55" s="812"/>
    </row>
    <row r="56" spans="2:13" ht="32.25" customHeight="1">
      <c r="B56" s="561"/>
      <c r="C56" s="102"/>
      <c r="E56" s="769"/>
      <c r="F56" s="118" t="s">
        <v>65</v>
      </c>
      <c r="G56" s="236" t="str">
        <f>G51</f>
        <v>Indicator code</v>
      </c>
      <c r="H56" s="497" t="str">
        <f t="shared" ref="H56:M56" si="7">H51</f>
        <v>Title of the indicator</v>
      </c>
      <c r="I56" s="498" t="str">
        <f t="shared" si="7"/>
        <v>Output</v>
      </c>
      <c r="J56" s="499" t="str">
        <f t="shared" si="7"/>
        <v>Unit</v>
      </c>
      <c r="K56" s="500" t="str">
        <f t="shared" si="7"/>
        <v>Comments</v>
      </c>
      <c r="L56" s="236" t="str">
        <f t="shared" si="7"/>
        <v>IRIS reference</v>
      </c>
      <c r="M56" s="236" t="str">
        <f t="shared" si="7"/>
        <v>IRIS code</v>
      </c>
    </row>
    <row r="57" spans="2:13" ht="32.25" customHeight="1">
      <c r="B57" s="117" t="s">
        <v>514</v>
      </c>
      <c r="C57" s="57" t="s">
        <v>1542</v>
      </c>
      <c r="E57" s="770" t="str">
        <f>'SDG frame'!A31</f>
        <v>The organizations can track the changes at the national level, measured on the SDG framework, to see whether their actions are in line with changes observed at the national level, and how they may have played a role</v>
      </c>
      <c r="F57" s="110" t="s">
        <v>513</v>
      </c>
      <c r="G57" s="41" t="s">
        <v>867</v>
      </c>
      <c r="H57" s="60" t="str">
        <f>INDEX($B57:$D57,1,MATCH(Welcome!$S$6,$B$2:$D$2,0))</f>
        <v>Material footprint, material footprint per capita, and material footprint per GDP</v>
      </c>
      <c r="I57" s="323"/>
      <c r="J57" s="303" t="s">
        <v>918</v>
      </c>
      <c r="K57" s="324"/>
      <c r="L57" s="8" t="s">
        <v>37</v>
      </c>
      <c r="M57" s="9" t="s">
        <v>37</v>
      </c>
    </row>
    <row r="58" spans="2:13" ht="32.25" customHeight="1">
      <c r="B58" s="117" t="s">
        <v>516</v>
      </c>
      <c r="C58" s="102" t="s">
        <v>1543</v>
      </c>
      <c r="E58" s="770"/>
      <c r="F58" s="110" t="s">
        <v>515</v>
      </c>
      <c r="G58" s="41" t="s">
        <v>868</v>
      </c>
      <c r="H58" s="633" t="str">
        <f>INDEX($B58:$D58,1,MATCH(Welcome!$S$6,$B$2:$D$2,0))</f>
        <v>Global food loss index, measuring the total losses of ag. commodities from the production to the retail level</v>
      </c>
      <c r="I58" s="323"/>
      <c r="J58" s="303" t="s">
        <v>918</v>
      </c>
      <c r="K58" s="324"/>
      <c r="L58" s="8" t="s">
        <v>37</v>
      </c>
      <c r="M58" s="9" t="s">
        <v>37</v>
      </c>
    </row>
    <row r="59" spans="2:13" ht="32.25" customHeight="1">
      <c r="B59" s="117" t="s">
        <v>518</v>
      </c>
      <c r="C59" s="57" t="s">
        <v>1544</v>
      </c>
      <c r="E59" s="770"/>
      <c r="F59" s="110" t="s">
        <v>517</v>
      </c>
      <c r="G59" s="41" t="s">
        <v>869</v>
      </c>
      <c r="H59" s="633" t="str">
        <f>INDEX($B59:$D59,1,MATCH(Welcome!$S$6,$B$2:$D$2,0))</f>
        <v xml:space="preserve">Hazardous waste generated per capita and proportion of hazardous waste treated, by type of treatment </v>
      </c>
      <c r="I59" s="323"/>
      <c r="J59" s="303" t="s">
        <v>714</v>
      </c>
      <c r="K59" s="324"/>
      <c r="L59" s="8" t="s">
        <v>37</v>
      </c>
      <c r="M59" s="9" t="s">
        <v>37</v>
      </c>
    </row>
    <row r="60" spans="2:13" ht="24.75" customHeight="1">
      <c r="B60" s="117" t="s">
        <v>519</v>
      </c>
      <c r="C60" s="57" t="s">
        <v>1545</v>
      </c>
      <c r="E60" s="770"/>
      <c r="F60" s="110" t="s">
        <v>524</v>
      </c>
      <c r="G60" s="41" t="s">
        <v>870</v>
      </c>
      <c r="H60" s="633" t="str">
        <f>INDEX($B60:$D60,1,MATCH(Welcome!$S$6,$B$2:$D$2,0))</f>
        <v>National recycling rate, tons of material recycled</v>
      </c>
      <c r="I60" s="323"/>
      <c r="J60" s="303" t="s">
        <v>920</v>
      </c>
      <c r="K60" s="324"/>
      <c r="L60" s="8" t="s">
        <v>37</v>
      </c>
      <c r="M60" s="9" t="s">
        <v>37</v>
      </c>
    </row>
    <row r="61" spans="2:13" ht="79.2" customHeight="1">
      <c r="B61" s="117" t="s">
        <v>520</v>
      </c>
      <c r="C61" s="102" t="s">
        <v>1546</v>
      </c>
      <c r="E61" s="770"/>
      <c r="F61" s="110" t="s">
        <v>523</v>
      </c>
      <c r="G61" s="41" t="s">
        <v>871</v>
      </c>
      <c r="H61" s="633" t="str">
        <f>INDEX($B61:$D61,1,MATCH(Welcome!$S$6,$B$2:$D$2,0))</f>
        <v>Extent to which (i) global citizenship education and (ii) education for sustainable development (including climate change education) are mainstreamed in (a) national education policies; (b) curricula; (c) teacher education; and (d) student assessment</v>
      </c>
      <c r="I61" s="323"/>
      <c r="J61" s="303" t="s">
        <v>920</v>
      </c>
      <c r="K61" s="324"/>
      <c r="L61" s="8" t="s">
        <v>37</v>
      </c>
      <c r="M61" s="9" t="s">
        <v>37</v>
      </c>
    </row>
    <row r="62" spans="2:13" ht="41.55" customHeight="1" thickBot="1">
      <c r="B62" s="135" t="s">
        <v>521</v>
      </c>
      <c r="C62" s="57" t="s">
        <v>1547</v>
      </c>
      <c r="E62" s="771"/>
      <c r="F62" s="125" t="s">
        <v>522</v>
      </c>
      <c r="G62" s="88" t="s">
        <v>872</v>
      </c>
      <c r="H62" s="635" t="str">
        <f>INDEX($B62:$D62,1,MATCH(Welcome!$S$6,$B$2:$D$2,0))</f>
        <v xml:space="preserve">Number of sustainable tourism strategies or policies and implemented action plans with agreed monitoring and evaluation tools </v>
      </c>
      <c r="I62" s="325"/>
      <c r="J62" s="306" t="s">
        <v>918</v>
      </c>
      <c r="K62" s="326"/>
      <c r="L62" s="14" t="s">
        <v>37</v>
      </c>
      <c r="M62" s="15" t="s">
        <v>37</v>
      </c>
    </row>
    <row r="63" spans="2:13" ht="24.75" customHeight="1" thickBot="1">
      <c r="B63" s="110" t="s">
        <v>100</v>
      </c>
      <c r="C63" s="110" t="s">
        <v>100</v>
      </c>
    </row>
    <row r="64" spans="2:13" ht="51" customHeight="1">
      <c r="B64" s="110" t="s">
        <v>481</v>
      </c>
      <c r="C64" s="473" t="s">
        <v>1531</v>
      </c>
      <c r="E64" s="1043" t="str">
        <f>'SDG frame'!$A$59</f>
        <v>G - Modalities</v>
      </c>
      <c r="F64" s="1045" t="str">
        <f>'SDG frame'!A45</f>
        <v>Indicators relative for the sustainable sourcing of input materials (production and packaging)</v>
      </c>
      <c r="G64" s="1046"/>
      <c r="H64" s="1047"/>
      <c r="I64" s="1048"/>
      <c r="J64" s="1048"/>
      <c r="K64" s="1048"/>
      <c r="L64" s="1047"/>
      <c r="M64" s="1049"/>
    </row>
    <row r="65" spans="2:13" ht="51" customHeight="1">
      <c r="B65" s="110" t="s">
        <v>482</v>
      </c>
      <c r="C65" s="473" t="s">
        <v>1532</v>
      </c>
      <c r="E65" s="1044"/>
      <c r="F65" s="649" t="str">
        <f>F51</f>
        <v>Indicator parameter</v>
      </c>
      <c r="G65" s="649" t="str">
        <f t="shared" ref="G65:M65" si="8">G51</f>
        <v>Indicator code</v>
      </c>
      <c r="H65" s="649" t="str">
        <f t="shared" si="8"/>
        <v>Title of the indicator</v>
      </c>
      <c r="I65" s="649" t="str">
        <f t="shared" si="8"/>
        <v>Output</v>
      </c>
      <c r="J65" s="649" t="str">
        <f t="shared" si="8"/>
        <v>Unit</v>
      </c>
      <c r="K65" s="649" t="str">
        <f t="shared" si="8"/>
        <v>Comments</v>
      </c>
      <c r="L65" s="649" t="str">
        <f t="shared" si="8"/>
        <v>IRIS reference</v>
      </c>
      <c r="M65" s="649" t="str">
        <f t="shared" si="8"/>
        <v>IRIS code</v>
      </c>
    </row>
    <row r="66" spans="2:13" ht="51" customHeight="1">
      <c r="B66" s="168" t="s">
        <v>643</v>
      </c>
      <c r="C66" s="57" t="s">
        <v>1572</v>
      </c>
      <c r="E66" s="1050" t="str">
        <f>'SDG frame'!A60</f>
        <v>Modalities of production to be valued (local participation, stakeholder involvement, E&amp;S conditions etc.)</v>
      </c>
      <c r="F66" s="41" t="str">
        <f>INDEX($B66:$D66,1,MATCH(Welcome!$S$6,$B$2:$D$2,0))</f>
        <v xml:space="preserve">Sourced locally </v>
      </c>
      <c r="G66" s="41" t="s">
        <v>1832</v>
      </c>
      <c r="H66" s="68" t="str">
        <f>INDEX('IRIS indicators traductions'!$B$3:$I$49,MATCH(M66,'IRIS indicators traductions'!$B$5:$B$49,0)+2,MATCH(Welcome!$S$6,'IRIS indicators traductions'!$G$4:$I$4,0)+5)</f>
        <v>Units/volume purchased from organizations that sold to the reporting organization during the reporting period</v>
      </c>
      <c r="I66" s="389"/>
      <c r="J66" s="385" t="s">
        <v>918</v>
      </c>
      <c r="K66" s="390"/>
      <c r="L66" s="171" t="str">
        <f>INDEX('IRIS indicators traductions'!$B$3:$I$49,MATCH(M66,'IRIS indicators traductions'!$B$5:$B$49,0)+2,MATCH(Welcome!$S$6,'IRIS indicators traductions'!$C$4:$E$4,0)+1)</f>
        <v xml:space="preserve">Units/Volume Purchased from Supplier Organizations: Local </v>
      </c>
      <c r="M66" s="9" t="s">
        <v>649</v>
      </c>
    </row>
    <row r="67" spans="2:13" ht="51" customHeight="1">
      <c r="B67" s="168" t="s">
        <v>644</v>
      </c>
      <c r="C67" s="57" t="s">
        <v>1573</v>
      </c>
      <c r="E67" s="1050"/>
      <c r="F67" s="41" t="str">
        <f>INDEX($B67:$D67,1,MATCH(Welcome!$S$6,$B$2:$D$2,0))</f>
        <v>Certified</v>
      </c>
      <c r="G67" s="41" t="s">
        <v>1833</v>
      </c>
      <c r="H67" s="68" t="str">
        <f>INDEX('IRIS indicators traductions'!$B$3:$I$49,MATCH(M67,'IRIS indicators traductions'!$B$5:$B$49,0)+2,MATCH(Welcome!$S$6,'IRIS indicators traductions'!$G$4:$I$4,0)+5)</f>
        <v>Units/volume purchased from organizations that sold to the reporting organization during the reporting period</v>
      </c>
      <c r="I67" s="389"/>
      <c r="J67" s="385" t="s">
        <v>918</v>
      </c>
      <c r="K67" s="390"/>
      <c r="L67" s="171" t="str">
        <f>INDEX('IRIS indicators traductions'!$B$3:$I$49,MATCH(M67,'IRIS indicators traductions'!$B$5:$B$49,0)+2,MATCH(Welcome!$S$6,'IRIS indicators traductions'!$C$4:$E$4,0)+1)</f>
        <v xml:space="preserve">Units/Volume Purchased from Supplier Organizations: Certified </v>
      </c>
      <c r="M67" s="9" t="s">
        <v>648</v>
      </c>
    </row>
    <row r="68" spans="2:13" ht="16.5" customHeight="1" thickBot="1">
      <c r="B68" s="168" t="s">
        <v>645</v>
      </c>
      <c r="C68" s="529" t="s">
        <v>1574</v>
      </c>
      <c r="E68" s="1050"/>
      <c r="F68" s="41" t="str">
        <f>INDEX($B68:$D68,1,MATCH(Welcome!$S$6,$B$2:$D$2,0))</f>
        <v>Recycled</v>
      </c>
      <c r="G68" s="41" t="s">
        <v>1834</v>
      </c>
      <c r="H68" s="169" t="str">
        <f>H67</f>
        <v>Units/volume purchased from organizations that sold to the reporting organization during the reporting period</v>
      </c>
      <c r="I68" s="386"/>
      <c r="J68" s="387" t="s">
        <v>918</v>
      </c>
      <c r="K68" s="388"/>
      <c r="L68" s="41" t="s">
        <v>37</v>
      </c>
      <c r="M68" s="9" t="s">
        <v>37</v>
      </c>
    </row>
    <row r="69" spans="2:13" ht="18" customHeight="1" thickBot="1">
      <c r="E69" s="1050"/>
      <c r="F69" s="41"/>
      <c r="G69" s="41"/>
      <c r="H69" s="169"/>
      <c r="I69" s="517"/>
      <c r="J69" s="518"/>
      <c r="K69" s="517"/>
      <c r="L69" s="41"/>
      <c r="M69" s="9"/>
    </row>
    <row r="70" spans="2:13" ht="30" customHeight="1" thickBot="1">
      <c r="B70" s="17" t="s">
        <v>501</v>
      </c>
      <c r="C70" s="473" t="s">
        <v>1535</v>
      </c>
      <c r="E70" s="1050"/>
      <c r="F70" s="1045" t="str">
        <f>'SDG frame'!A46</f>
        <v>Indicators related to production (tracked over time)</v>
      </c>
      <c r="G70" s="1046"/>
      <c r="H70" s="1047"/>
      <c r="I70" s="1052"/>
      <c r="J70" s="1052"/>
      <c r="K70" s="1052"/>
      <c r="L70" s="1047"/>
      <c r="M70" s="1049"/>
    </row>
    <row r="71" spans="2:13" ht="30" customHeight="1">
      <c r="B71" s="17" t="s">
        <v>502</v>
      </c>
      <c r="C71" s="473" t="s">
        <v>1536</v>
      </c>
      <c r="E71" s="1050"/>
      <c r="F71" s="649" t="str">
        <f>F65</f>
        <v>Indicator parameter</v>
      </c>
      <c r="G71" s="650" t="str">
        <f t="shared" ref="G71:M71" si="9">G65</f>
        <v>Indicator code</v>
      </c>
      <c r="H71" s="651" t="str">
        <f t="shared" si="9"/>
        <v>Title of the indicator</v>
      </c>
      <c r="I71" s="652" t="str">
        <f t="shared" si="9"/>
        <v>Output</v>
      </c>
      <c r="J71" s="653" t="str">
        <f t="shared" si="9"/>
        <v>Unit</v>
      </c>
      <c r="K71" s="654" t="str">
        <f t="shared" si="9"/>
        <v>Comments</v>
      </c>
      <c r="L71" s="649" t="str">
        <f t="shared" si="9"/>
        <v>IRIS reference</v>
      </c>
      <c r="M71" s="651" t="str">
        <f t="shared" si="9"/>
        <v>IRIS code</v>
      </c>
    </row>
    <row r="72" spans="2:13" ht="63.75" customHeight="1">
      <c r="B72" s="17" t="s">
        <v>503</v>
      </c>
      <c r="C72" s="473" t="s">
        <v>1537</v>
      </c>
      <c r="E72" s="1050"/>
      <c r="F72" s="41" t="str">
        <f>INDEX($B63:$D63,1,MATCH(Welcome!$S$6,$B$2:$D$2,0))</f>
        <v>Production</v>
      </c>
      <c r="G72" s="41" t="s">
        <v>1835</v>
      </c>
      <c r="H72" s="68" t="str">
        <f>INDEX('IRIS indicators traductions'!$B$3:$I$49,MATCH(M72,'IRIS indicators traductions'!$B$5:$B$49,0)+2,MATCH(Welcome!$S$6,'IRIS indicators traductions'!$G$4:$I$4,0)+5)</f>
        <v>Amount of toxic materials used in the organization's manufacturing processes during the reporting period</v>
      </c>
      <c r="I72" s="389"/>
      <c r="J72" s="385" t="s">
        <v>714</v>
      </c>
      <c r="K72" s="390"/>
      <c r="L72" s="171" t="str">
        <f>INDEX('IRIS indicators traductions'!$B$3:$I$49,MATCH(M72,'IRIS indicators traductions'!$B$5:$B$49,0)+2,MATCH(Welcome!$S$6,'IRIS indicators traductions'!$C$4:$E$4,0)+1)</f>
        <v xml:space="preserve">Toxic Materials </v>
      </c>
      <c r="M72" s="9" t="s">
        <v>486</v>
      </c>
    </row>
    <row r="73" spans="2:13" ht="39.75" customHeight="1">
      <c r="B73" s="17" t="s">
        <v>504</v>
      </c>
      <c r="C73" s="473" t="s">
        <v>1538</v>
      </c>
      <c r="E73" s="1050"/>
      <c r="F73" s="110" t="str">
        <f>INDEX($B64:$D64,1,MATCH(Welcome!$S$6,$B$2:$D$2,0))</f>
        <v>Greenhouse gases</v>
      </c>
      <c r="G73" s="41" t="s">
        <v>1836</v>
      </c>
      <c r="H73" s="68" t="str">
        <f>INDEX('IRIS indicators traductions'!$B$3:$I$49,MATCH(M73,'IRIS indicators traductions'!$B$5:$B$49,0)+2,MATCH(Welcome!$S$6,'IRIS indicators traductions'!$G$4:$I$4,0)+5)</f>
        <v>Amount of greenhouse gases (GHG) emitted through the organization's operations during the reporting period. This should include GHG emissions from direct and indirect sources</v>
      </c>
      <c r="I73" s="389"/>
      <c r="J73" s="385" t="s">
        <v>1191</v>
      </c>
      <c r="K73" s="390"/>
      <c r="L73" s="171" t="str">
        <f>INDEX('IRIS indicators traductions'!$B$3:$I$49,MATCH(M73,'IRIS indicators traductions'!$B$5:$B$49,0)+2,MATCH(Welcome!$S$6,'IRIS indicators traductions'!$C$4:$E$4,0)+1)</f>
        <v>Greenhouse Gas Emissions: Total</v>
      </c>
      <c r="M73" s="9" t="s">
        <v>490</v>
      </c>
    </row>
    <row r="74" spans="2:13" ht="39.75" customHeight="1">
      <c r="B74" s="633" t="s">
        <v>510</v>
      </c>
      <c r="C74" s="57" t="s">
        <v>1539</v>
      </c>
      <c r="E74" s="1050"/>
      <c r="F74" s="110" t="str">
        <f>INDEX($B65:$D65,1,MATCH(Welcome!$S$6,$B$2:$D$2,0))</f>
        <v>Water</v>
      </c>
      <c r="G74" s="41" t="s">
        <v>1837</v>
      </c>
      <c r="H74" s="68" t="str">
        <f>INDEX('IRIS indicators traductions'!$B$3:$I$49,MATCH(M74,'IRIS indicators traductions'!$B$5:$B$49,0)+2,MATCH(Welcome!$S$6,'IRIS indicators traductions'!$G$4:$I$4,0)+5)</f>
        <v>Volume of water used for the organization's operations during the reporting period</v>
      </c>
      <c r="I74" s="389"/>
      <c r="J74" s="385" t="s">
        <v>931</v>
      </c>
      <c r="K74" s="390"/>
      <c r="L74" s="171" t="str">
        <f>INDEX('IRIS indicators traductions'!$B$3:$I$49,MATCH(M74,'IRIS indicators traductions'!$B$5:$B$49,0)+2,MATCH(Welcome!$S$6,'IRIS indicators traductions'!$C$4:$E$4,0)+1)</f>
        <v xml:space="preserve">Water Used: Total </v>
      </c>
      <c r="M74" s="9" t="s">
        <v>493</v>
      </c>
    </row>
    <row r="75" spans="2:13" ht="39.75" customHeight="1">
      <c r="B75" s="633" t="s">
        <v>511</v>
      </c>
      <c r="C75" s="57" t="s">
        <v>1540</v>
      </c>
      <c r="E75" s="1050"/>
      <c r="F75" s="110" t="str">
        <f>INDEX($B78:$D78,1,MATCH(Welcome!$S$6,$B$2:$D$2,0))</f>
        <v>Waste recycled</v>
      </c>
      <c r="G75" s="41" t="s">
        <v>1838</v>
      </c>
      <c r="H75" s="68" t="str">
        <f>INDEX('IRIS indicators traductions'!$B$3:$I$49,MATCH(M75,'IRIS indicators traductions'!$B$5:$B$49,0)+2,MATCH(Welcome!$S$6,'IRIS indicators traductions'!$G$4:$I$4,0)+5)</f>
        <v xml:space="preserve">Amount of waste disposed by the organization through reuse and recycling during the reporting period. </v>
      </c>
      <c r="I75" s="389"/>
      <c r="J75" s="385" t="s">
        <v>714</v>
      </c>
      <c r="K75" s="390"/>
      <c r="L75" s="171" t="str">
        <f>INDEX('IRIS indicators traductions'!$B$3:$I$49,MATCH(M75,'IRIS indicators traductions'!$B$5:$B$49,0)+2,MATCH(Welcome!$S$6,'IRIS indicators traductions'!$C$4:$E$4,0)+1)</f>
        <v xml:space="preserve">Waste Disposed: Recycled/Reused </v>
      </c>
      <c r="M75" s="9" t="s">
        <v>496</v>
      </c>
    </row>
    <row r="76" spans="2:13" ht="36.6" thickBot="1">
      <c r="B76" s="27" t="s">
        <v>287</v>
      </c>
      <c r="C76" s="57" t="s">
        <v>1393</v>
      </c>
      <c r="E76" s="1050"/>
      <c r="F76" s="110" t="str">
        <f>INDEX($B79:$D79,1,MATCH(Welcome!$S$6,$B$2:$D$2,0))</f>
        <v>Waste production, inc. food</v>
      </c>
      <c r="G76" s="41" t="s">
        <v>1839</v>
      </c>
      <c r="H76" s="68" t="str">
        <f>INDEX('IRIS indicators traductions'!$B$3:$I$49,MATCH(M76,'IRIS indicators traductions'!$B$5:$B$49,0)+2,MATCH(Welcome!$S$6,'IRIS indicators traductions'!$G$4:$I$4,0)+5)</f>
        <v xml:space="preserve">Amount of waste reduced by the organization during the reporting period through programs for substitution, recycling, or recovery </v>
      </c>
      <c r="I76" s="386"/>
      <c r="J76" s="387" t="s">
        <v>931</v>
      </c>
      <c r="K76" s="388"/>
      <c r="L76" s="171" t="str">
        <f>INDEX('IRIS indicators traductions'!$B$3:$I$49,MATCH(M76,'IRIS indicators traductions'!$B$5:$B$49,0)+2,MATCH(Welcome!$S$6,'IRIS indicators traductions'!$C$4:$E$4,0)+1)</f>
        <v xml:space="preserve">Waste Reduced </v>
      </c>
      <c r="M76" s="9" t="s">
        <v>499</v>
      </c>
    </row>
    <row r="77" spans="2:13" ht="30" customHeight="1" thickBot="1">
      <c r="B77" s="27" t="s">
        <v>505</v>
      </c>
      <c r="C77" s="57" t="s">
        <v>1391</v>
      </c>
      <c r="E77" s="1051"/>
      <c r="F77" s="42"/>
      <c r="G77" s="43"/>
      <c r="H77" s="43"/>
      <c r="I77" s="43"/>
      <c r="J77" s="43"/>
      <c r="K77" s="43"/>
      <c r="L77" s="43"/>
      <c r="M77" s="44"/>
    </row>
    <row r="78" spans="2:13" ht="24.75" customHeight="1" thickBot="1">
      <c r="B78" s="110" t="s">
        <v>483</v>
      </c>
      <c r="C78" s="473" t="s">
        <v>1533</v>
      </c>
    </row>
    <row r="79" spans="2:13" ht="24.75" customHeight="1">
      <c r="B79" s="110" t="s">
        <v>484</v>
      </c>
      <c r="C79" s="473" t="s">
        <v>1534</v>
      </c>
      <c r="E79" s="876" t="str">
        <f>'SDG frame'!A32</f>
        <v>Annexes</v>
      </c>
      <c r="F79" s="784" t="str">
        <f>'SDG frame'!A33</f>
        <v>Remarks</v>
      </c>
      <c r="G79" s="784"/>
      <c r="H79" s="784"/>
      <c r="I79" s="56" t="str">
        <f>'SDG frame'!A34</f>
        <v>Complementary sources</v>
      </c>
      <c r="J79" s="1028" t="str">
        <f>'SDG frame'!A35</f>
        <v>Feedback</v>
      </c>
      <c r="K79" s="1029"/>
    </row>
    <row r="80" spans="2:13" ht="24.75" customHeight="1">
      <c r="B80" s="561" t="s">
        <v>474</v>
      </c>
      <c r="C80" s="102" t="s">
        <v>1549</v>
      </c>
      <c r="E80" s="877"/>
      <c r="F80" s="915" t="str">
        <f>INDEX($B80:$D80,1,MATCH(Welcome!$S$6,$B$2:$D$2,0))</f>
        <v>* such as modern cookstoves, modern fuels, irrigation systems</v>
      </c>
      <c r="G80" s="916"/>
      <c r="H80" s="917"/>
      <c r="I80" s="144"/>
      <c r="J80" s="937" t="s">
        <v>395</v>
      </c>
      <c r="K80" s="938"/>
    </row>
    <row r="81" spans="2:11" ht="36.75" customHeight="1">
      <c r="B81" s="124" t="s">
        <v>525</v>
      </c>
      <c r="C81" s="57" t="s">
        <v>1548</v>
      </c>
      <c r="E81" s="877"/>
      <c r="F81" s="934" t="str">
        <f>INDEX($B81:$D81,1,MATCH(Welcome!$S$6,$B$2:$D$2,0))</f>
        <v>**Number of tourists accessing sustainable tourism infrastructures or booking sustainable tourism products or numbers of tourism accommodation with int. eco-label</v>
      </c>
      <c r="G81" s="1030"/>
      <c r="H81" s="936"/>
      <c r="I81" s="144"/>
      <c r="J81" s="939" t="s">
        <v>526</v>
      </c>
      <c r="K81" s="940"/>
    </row>
    <row r="82" spans="2:11" ht="24.75" customHeight="1">
      <c r="B82" s="124" t="s">
        <v>476</v>
      </c>
      <c r="C82" s="57" t="s">
        <v>1550</v>
      </c>
      <c r="E82" s="877"/>
      <c r="F82" s="934" t="str">
        <f>INDEX($B82:$D82,1,MATCH(Welcome!$S$6,$B$2:$D$2,0))</f>
        <v>*** such as Fairtrade, organic</v>
      </c>
      <c r="G82" s="1030"/>
      <c r="H82" s="936"/>
      <c r="I82" s="144"/>
      <c r="J82" s="32"/>
      <c r="K82" s="215"/>
    </row>
    <row r="83" spans="2:11" ht="24.75" customHeight="1" thickBot="1">
      <c r="B83" s="126" t="s">
        <v>478</v>
      </c>
      <c r="C83" s="57" t="s">
        <v>1551</v>
      </c>
      <c r="E83" s="878"/>
      <c r="F83" s="941" t="str">
        <f>INDEX($B83:$D83,1,MATCH(Welcome!$S$6,$B$2:$D$2,0))</f>
        <v>**** such as ecolodges</v>
      </c>
      <c r="G83" s="942"/>
      <c r="H83" s="943"/>
      <c r="I83" s="165"/>
      <c r="J83" s="258"/>
      <c r="K83" s="254"/>
    </row>
  </sheetData>
  <sheetProtection selectLockedCells="1" selectUnlockedCells="1"/>
  <mergeCells count="46">
    <mergeCell ref="E64:E65"/>
    <mergeCell ref="F64:M64"/>
    <mergeCell ref="E66:E77"/>
    <mergeCell ref="F70:M70"/>
    <mergeCell ref="E43:E44"/>
    <mergeCell ref="E27:E28"/>
    <mergeCell ref="F27:M27"/>
    <mergeCell ref="E29:E34"/>
    <mergeCell ref="E21:E22"/>
    <mergeCell ref="F10:M10"/>
    <mergeCell ref="E12:E13"/>
    <mergeCell ref="E5:E10"/>
    <mergeCell ref="F8:M8"/>
    <mergeCell ref="F9:M9"/>
    <mergeCell ref="F21:M21"/>
    <mergeCell ref="F7:M7"/>
    <mergeCell ref="F5:M5"/>
    <mergeCell ref="F6:M6"/>
    <mergeCell ref="E14:E19"/>
    <mergeCell ref="J81:K81"/>
    <mergeCell ref="F83:H83"/>
    <mergeCell ref="E2:J2"/>
    <mergeCell ref="E3:J3"/>
    <mergeCell ref="E23:E25"/>
    <mergeCell ref="E36:E37"/>
    <mergeCell ref="E45:E53"/>
    <mergeCell ref="E55:E56"/>
    <mergeCell ref="F12:M12"/>
    <mergeCell ref="E38:E41"/>
    <mergeCell ref="F31:M31"/>
    <mergeCell ref="E79:E83"/>
    <mergeCell ref="F79:H79"/>
    <mergeCell ref="F81:H81"/>
    <mergeCell ref="F82:H82"/>
    <mergeCell ref="E57:E62"/>
    <mergeCell ref="O12:O13"/>
    <mergeCell ref="F16:M16"/>
    <mergeCell ref="N21:N22"/>
    <mergeCell ref="F36:M36"/>
    <mergeCell ref="N12:N13"/>
    <mergeCell ref="F80:H80"/>
    <mergeCell ref="F43:M43"/>
    <mergeCell ref="F50:M50"/>
    <mergeCell ref="F55:M55"/>
    <mergeCell ref="J79:K79"/>
    <mergeCell ref="J80:K80"/>
  </mergeCells>
  <hyperlinks>
    <hyperlink ref="X27" r:id="rId1" display="Insee.fr : Les Comptes de la Nation : Dépenses des administrations publiques ventilées par fonction en 2016" xr:uid="{00000000-0004-0000-1500-000000000000}"/>
    <hyperlink ref="X26" r:id="rId2" display=" Insee.fr :  Pauvreté en conditions de vie de 2004 à 2014 " xr:uid="{00000000-0004-0000-1500-000001000000}"/>
    <hyperlink ref="X14" r:id="rId3" location="consulter-sommaire" display="Insee.fr : Revenu, niveau de vie et pauvreté en 2014" xr:uid="{00000000-0004-0000-15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249977111117893"/>
  </sheetPr>
  <dimension ref="B1:Y68"/>
  <sheetViews>
    <sheetView showGridLines="0" topLeftCell="F1" zoomScale="60" zoomScaleNormal="60" workbookViewId="0">
      <selection activeCell="G9" sqref="G9"/>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1.5" style="27" customWidth="1"/>
    <col min="8" max="8" width="100.296875" style="27" bestFit="1" customWidth="1"/>
    <col min="9" max="9" width="35.796875"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trad'!B15:C15,1,MATCH(Welcome!$S$6,$B$2:$D$2,0))</f>
        <v>Goal 13: Climate Action</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trad'!E15:F15,1,MATCH(Welcome!$S$6,$B$2:$D$2,0))</f>
        <v>Take urgent action to combat climate change and its impacts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35.549999999999997" customHeight="1">
      <c r="D5" s="29"/>
      <c r="E5" s="1060" t="str">
        <f>'SDG frame'!A14</f>
        <v>Targets considered key of Social Enterprises</v>
      </c>
      <c r="F5" s="1054" t="str">
        <f>'Traductions complementaires'!A81</f>
        <v>13.1 Strengthen resilience and adaptive capacity to climate-related hazards and natural disasters in all countries</v>
      </c>
      <c r="G5" s="1055"/>
      <c r="H5" s="1055"/>
      <c r="I5" s="1055"/>
      <c r="J5" s="1055"/>
      <c r="K5" s="1055"/>
      <c r="L5" s="1055"/>
      <c r="M5" s="1056"/>
      <c r="N5" s="30"/>
    </row>
    <row r="6" spans="2:25" s="31" customFormat="1" ht="36.75" customHeight="1" thickBot="1">
      <c r="D6" s="29"/>
      <c r="E6" s="1061"/>
      <c r="F6" s="1057" t="str">
        <f>'Traductions complementaires'!A82</f>
        <v>13.3 Improve education, awareness-raising and human and institutional capacity on climate change mitigation, adaptation, impact reduction and early warning</v>
      </c>
      <c r="G6" s="1058"/>
      <c r="H6" s="1058"/>
      <c r="I6" s="1058"/>
      <c r="J6" s="1058"/>
      <c r="K6" s="1058"/>
      <c r="L6" s="1058"/>
      <c r="M6" s="1059"/>
      <c r="N6" s="30"/>
    </row>
    <row r="7" spans="2:25" ht="15.75" customHeight="1" thickBot="1">
      <c r="E7" s="27"/>
    </row>
    <row r="8" spans="2:25" ht="30" customHeight="1" thickBot="1">
      <c r="B8" s="41" t="s">
        <v>528</v>
      </c>
      <c r="C8" s="473" t="s">
        <v>1575</v>
      </c>
      <c r="E8" s="749" t="str">
        <f>'SDG frame'!A20</f>
        <v>A - Global outreach (people)</v>
      </c>
      <c r="F8" s="756" t="str">
        <f>' 12 '!F16:M16</f>
        <v>Indicators</v>
      </c>
      <c r="G8" s="756"/>
      <c r="H8" s="757"/>
      <c r="I8" s="758"/>
      <c r="J8" s="758"/>
      <c r="K8" s="758"/>
      <c r="L8" s="757"/>
      <c r="M8" s="759"/>
      <c r="N8" s="745" t="str">
        <f>'SDG frame'!A10</f>
        <v>Specify depending on the SDG:</v>
      </c>
      <c r="O8" s="745" t="str">
        <f>'SDG frame'!A11</f>
        <v>Additional segmentation for target public relevant for SDG's targets</v>
      </c>
    </row>
    <row r="9" spans="2:25" ht="30" customHeight="1">
      <c r="B9" s="41" t="s">
        <v>531</v>
      </c>
      <c r="C9" s="473" t="s">
        <v>1576</v>
      </c>
      <c r="E9" s="750"/>
      <c r="F9" s="145" t="str">
        <f>'SDG frame'!A2</f>
        <v>Indicator parameter</v>
      </c>
      <c r="G9" s="145" t="str">
        <f>'SDG frame'!A3</f>
        <v>Indicator code</v>
      </c>
      <c r="H9" s="261" t="str">
        <f>'SDG frame'!A4</f>
        <v>Title of the indicator</v>
      </c>
      <c r="I9" s="209" t="str">
        <f>'SDG frame'!A5</f>
        <v>Output</v>
      </c>
      <c r="J9" s="210" t="str">
        <f>'SDG frame'!A6</f>
        <v>Unit</v>
      </c>
      <c r="K9" s="211" t="str">
        <f>'SDG frame'!A7</f>
        <v>Comments</v>
      </c>
      <c r="L9" s="262" t="str">
        <f>'SDG frame'!A8</f>
        <v>IRIS reference</v>
      </c>
      <c r="M9" s="6" t="str">
        <f>'SDG frame'!A9</f>
        <v>IRIS code</v>
      </c>
      <c r="N9" s="746"/>
      <c r="O9" s="746"/>
    </row>
    <row r="10" spans="2:25" ht="43.05" customHeight="1">
      <c r="B10" s="41" t="s">
        <v>530</v>
      </c>
      <c r="C10" s="473" t="s">
        <v>1577</v>
      </c>
      <c r="E10" s="751" t="str">
        <f>'SDG frame'!A21</f>
        <v>Scale in total number of beneficiaries reached/ covered</v>
      </c>
      <c r="F10" s="17" t="str">
        <f>INDEX($B8:$D8,1,MATCH(Welcome!$S$6,$B$2:$D$2,0))</f>
        <v>Climate change impact mitigation</v>
      </c>
      <c r="G10" s="41" t="s">
        <v>873</v>
      </c>
      <c r="H10" s="68" t="str">
        <f>INDEX('IRIS indicators traductions'!$B$3:$I$49,MATCH(M10,'IRIS indicators traductions'!$B$5:$B$49,0)+2,MATCH(Welcome!$S$6,'IRIS indicators traductions'!$G$4:$I$4,0)+5)</f>
        <v>Number of individuals who received group-based training from the organization during the reporting period</v>
      </c>
      <c r="I10" s="339"/>
      <c r="J10" s="338" t="s">
        <v>918</v>
      </c>
      <c r="K10" s="630"/>
      <c r="L10" s="171" t="str">
        <f>INDEX('IRIS indicators traductions'!$B$3:$I$49,MATCH(M10,'IRIS indicators traductions'!$B$5:$B$49,0)+2,MATCH(Welcome!$S$6,'IRIS indicators traductions'!$C$4:$E$4,0)+1)</f>
        <v xml:space="preserve">Individuals Trained: Group-Based Training </v>
      </c>
      <c r="M10" s="110" t="s">
        <v>449</v>
      </c>
      <c r="N10" s="62" t="s">
        <v>37</v>
      </c>
      <c r="O10" s="176" t="s">
        <v>37</v>
      </c>
    </row>
    <row r="11" spans="2:25" ht="65.55" customHeight="1">
      <c r="B11" s="68" t="s">
        <v>529</v>
      </c>
      <c r="C11" s="102" t="s">
        <v>1578</v>
      </c>
      <c r="E11" s="751"/>
      <c r="F11" s="41" t="str">
        <f>INDEX($B9:$D9,1,MATCH(Welcome!$S$6,$B$2:$D$2,0))</f>
        <v>Infrastructure that is more resilient to climate-related hazards*</v>
      </c>
      <c r="G11" s="41" t="s">
        <v>874</v>
      </c>
      <c r="H11" s="137" t="str">
        <f>INDEX($B11:$D11,1,MATCH(Welcome!$S$6,$B$2:$D$2,0))</f>
        <v>Number of people with access to infrastructures that they can use or are using to mitigate effects of climate change (depending on social business nature)</v>
      </c>
      <c r="I11" s="290"/>
      <c r="J11" s="263" t="s">
        <v>918</v>
      </c>
      <c r="K11" s="630"/>
      <c r="L11" s="8" t="s">
        <v>37</v>
      </c>
      <c r="M11" s="110" t="s">
        <v>37</v>
      </c>
      <c r="N11" s="62"/>
      <c r="O11" s="176"/>
    </row>
    <row r="12" spans="2:25" ht="29.55" customHeight="1" thickBot="1">
      <c r="E12" s="751"/>
      <c r="F12" s="41" t="str">
        <f>INDEX($B10:$D10,1,MATCH(Welcome!$S$6,$B$2:$D$2,0))</f>
        <v xml:space="preserve">Climate risk insurance: </v>
      </c>
      <c r="G12" s="41" t="s">
        <v>875</v>
      </c>
      <c r="H12" s="68" t="str">
        <f>INDEX('IRIS indicators traductions'!$B$3:$I$49,MATCH(M12,'IRIS indicators traductions'!$B$5:$B$49,0)+2,MATCH(Welcome!$S$6,'IRIS indicators traductions'!$G$4:$I$4,0)+5)</f>
        <v>Number of unique individuals who were clients of the organization during the reporting period.</v>
      </c>
      <c r="I12" s="382"/>
      <c r="J12" s="360" t="s">
        <v>918</v>
      </c>
      <c r="K12" s="631"/>
      <c r="L12" s="171" t="str">
        <f>INDEX('IRIS indicators traductions'!$B$3:$I$49,MATCH(M12,'IRIS indicators traductions'!$B$5:$B$49,0)+2,MATCH(Welcome!$S$6,'IRIS indicators traductions'!$C$4:$E$4,0)+1)</f>
        <v xml:space="preserve">Client Individuals: Total </v>
      </c>
      <c r="M12" s="110" t="s">
        <v>33</v>
      </c>
      <c r="N12" s="62"/>
      <c r="O12" s="176"/>
    </row>
    <row r="13" spans="2:25" ht="13.05" customHeight="1" thickBot="1">
      <c r="E13" s="752"/>
      <c r="F13" s="88"/>
      <c r="G13" s="88"/>
      <c r="H13" s="94"/>
      <c r="I13" s="94"/>
      <c r="J13" s="88"/>
      <c r="K13" s="94"/>
      <c r="L13" s="14"/>
      <c r="M13" s="125"/>
      <c r="N13" s="134"/>
      <c r="O13" s="177"/>
    </row>
    <row r="14" spans="2:25" ht="19.05" customHeight="1" thickBot="1">
      <c r="E14" s="27"/>
    </row>
    <row r="15" spans="2:25" ht="30" customHeight="1">
      <c r="E15" s="747" t="str">
        <f>'SDG frame'!A22</f>
        <v>B - Global outreach (product)</v>
      </c>
      <c r="F15" s="760" t="str">
        <f>F8</f>
        <v>Indicators</v>
      </c>
      <c r="G15" s="761"/>
      <c r="H15" s="762"/>
      <c r="I15" s="763"/>
      <c r="J15" s="763"/>
      <c r="K15" s="763"/>
      <c r="L15" s="762"/>
      <c r="M15" s="764"/>
    </row>
    <row r="16" spans="2:25" ht="30" customHeight="1">
      <c r="E16" s="748"/>
      <c r="F16" s="18" t="str">
        <f>F9</f>
        <v>Indicator parameter</v>
      </c>
      <c r="G16" s="492" t="str">
        <f t="shared" ref="G16:M16" si="0">G9</f>
        <v>Indicator code</v>
      </c>
      <c r="H16" s="493" t="str">
        <f t="shared" si="0"/>
        <v>Title of the indicator</v>
      </c>
      <c r="I16" s="18" t="str">
        <f t="shared" si="0"/>
        <v>Output</v>
      </c>
      <c r="J16" s="492" t="str">
        <f t="shared" si="0"/>
        <v>Unit</v>
      </c>
      <c r="K16" s="493" t="str">
        <f t="shared" si="0"/>
        <v>Comments</v>
      </c>
      <c r="L16" s="18" t="str">
        <f t="shared" si="0"/>
        <v>IRIS reference</v>
      </c>
      <c r="M16" s="493" t="str">
        <f t="shared" si="0"/>
        <v>IRIS code</v>
      </c>
    </row>
    <row r="17" spans="2:14" ht="33.75" customHeight="1">
      <c r="B17" s="150" t="s">
        <v>932</v>
      </c>
      <c r="C17" s="473" t="s">
        <v>1579</v>
      </c>
      <c r="E17" s="743" t="str">
        <f>'SDG frame'!A23</f>
        <v xml:space="preserve">Scale in total number of products sold / distributed / offered </v>
      </c>
      <c r="F17" s="17" t="str">
        <f>INDEX($B17:$D17,1,MATCH(Welcome!$S$6,$B$2:$D$2,0))</f>
        <v xml:space="preserve">Flood / wind - resilient floor space </v>
      </c>
      <c r="G17" s="168" t="s">
        <v>1840</v>
      </c>
      <c r="H17" s="68" t="str">
        <f>INDEX('IRIS indicators traductions'!$B$3:$I$49,MATCH(M17,'IRIS indicators traductions'!$B$5:$B$49,0)+2,MATCH(Welcome!$S$6,'IRIS indicators traductions'!$G$4:$I$4,0)+5)</f>
        <v xml:space="preserve">Number of housing units constructed by the organization during the reporting period </v>
      </c>
      <c r="I17" s="380"/>
      <c r="J17" s="379" t="s">
        <v>918</v>
      </c>
      <c r="K17" s="381"/>
      <c r="L17" s="171" t="str">
        <f>INDEX('IRIS indicators traductions'!$B$3:$I$49,MATCH(M17,'IRIS indicators traductions'!$B$5:$B$49,0)+2,MATCH(Welcome!$S$6,'IRIS indicators traductions'!$C$4:$E$4,0)+1)</f>
        <v xml:space="preserve">Number of Housing Units Constructed </v>
      </c>
      <c r="M17" s="170" t="s">
        <v>439</v>
      </c>
    </row>
    <row r="18" spans="2:14" ht="33.75" customHeight="1">
      <c r="B18" s="150" t="s">
        <v>532</v>
      </c>
      <c r="C18" s="473" t="s">
        <v>1580</v>
      </c>
      <c r="E18" s="743"/>
      <c r="F18" s="166" t="str">
        <f>INDEX($B18:$D18,1,MATCH(Welcome!$S$6,$B$2:$D$2,0))</f>
        <v>Rain scarcity</v>
      </c>
      <c r="G18" s="168" t="s">
        <v>1841</v>
      </c>
      <c r="H18" s="595" t="str">
        <f>INDEX($B20:$D20,1,MATCH(Welcome!$S$6,$B$2:$D$2,0))</f>
        <v>Water storage capacity (in m3)</v>
      </c>
      <c r="I18" s="380"/>
      <c r="J18" s="379" t="s">
        <v>930</v>
      </c>
      <c r="K18" s="381"/>
      <c r="L18" s="149" t="s">
        <v>37</v>
      </c>
      <c r="M18" s="170" t="s">
        <v>37</v>
      </c>
    </row>
    <row r="19" spans="2:14" ht="49.05" customHeight="1" thickBot="1">
      <c r="B19" s="150" t="s">
        <v>534</v>
      </c>
      <c r="C19" s="473" t="s">
        <v>1581</v>
      </c>
      <c r="E19" s="743"/>
      <c r="F19" s="166" t="str">
        <f>INDEX($B19:$D19,1,MATCH(Welcome!$S$6,$B$2:$D$2,0))</f>
        <v>Weather forecast</v>
      </c>
      <c r="G19" s="168" t="s">
        <v>1842</v>
      </c>
      <c r="H19" s="595" t="str">
        <f>INDEX($B21:$D21,1,MATCH(Welcome!$S$6,$B$2:$D$2,0))</f>
        <v>Number of people gaining access to information and appropriate channels related to weather forecast </v>
      </c>
      <c r="I19" s="394"/>
      <c r="J19" s="395" t="s">
        <v>918</v>
      </c>
      <c r="K19" s="396"/>
      <c r="L19" s="149" t="s">
        <v>37</v>
      </c>
      <c r="M19" s="170" t="s">
        <v>37</v>
      </c>
    </row>
    <row r="20" spans="2:14" ht="25.5" customHeight="1" thickBot="1">
      <c r="B20" s="151" t="s">
        <v>533</v>
      </c>
      <c r="C20" s="57" t="s">
        <v>1582</v>
      </c>
      <c r="E20" s="743"/>
      <c r="F20" s="166"/>
      <c r="G20" s="168"/>
      <c r="H20" s="169"/>
      <c r="I20" s="397"/>
      <c r="J20" s="398"/>
      <c r="K20" s="397"/>
      <c r="L20" s="149"/>
      <c r="M20" s="170"/>
    </row>
    <row r="21" spans="2:14" ht="33.75" customHeight="1">
      <c r="B21" s="169" t="s">
        <v>535</v>
      </c>
      <c r="C21" s="102" t="s">
        <v>1583</v>
      </c>
      <c r="E21" s="743"/>
      <c r="F21" s="760" t="str">
        <f>'SDG frame'!A47</f>
        <v>indicators related to the restoration of ecosystems</v>
      </c>
      <c r="G21" s="761"/>
      <c r="H21" s="762"/>
      <c r="I21" s="1053"/>
      <c r="J21" s="1053"/>
      <c r="K21" s="1053"/>
      <c r="L21" s="762"/>
      <c r="M21" s="764"/>
      <c r="N21" s="753" t="str">
        <f>N8</f>
        <v>Specify depending on the SDG:</v>
      </c>
    </row>
    <row r="22" spans="2:14" ht="33.75" customHeight="1">
      <c r="E22" s="743"/>
      <c r="F22" s="18" t="str">
        <f>F16</f>
        <v>Indicator parameter</v>
      </c>
      <c r="G22" s="492" t="str">
        <f t="shared" ref="G22:M22" si="1">G16</f>
        <v>Indicator code</v>
      </c>
      <c r="H22" s="493" t="str">
        <f t="shared" si="1"/>
        <v>Title of the indicator</v>
      </c>
      <c r="I22" s="18" t="str">
        <f t="shared" si="1"/>
        <v>Output</v>
      </c>
      <c r="J22" s="492" t="str">
        <f t="shared" si="1"/>
        <v>Unit</v>
      </c>
      <c r="K22" s="493" t="str">
        <f t="shared" si="1"/>
        <v>Comments</v>
      </c>
      <c r="L22" s="18" t="str">
        <f t="shared" si="1"/>
        <v>IRIS reference</v>
      </c>
      <c r="M22" s="493" t="str">
        <f t="shared" si="1"/>
        <v>IRIS code</v>
      </c>
      <c r="N22" s="754"/>
    </row>
    <row r="23" spans="2:14" ht="53.55" customHeight="1" thickBot="1">
      <c r="B23" s="184" t="s">
        <v>1585</v>
      </c>
      <c r="C23" s="57" t="s">
        <v>1584</v>
      </c>
      <c r="E23" s="743"/>
      <c r="F23" s="183"/>
      <c r="G23" s="168" t="s">
        <v>1843</v>
      </c>
      <c r="H23" s="594" t="str">
        <f>INDEX($B23:$D23,1,MATCH(Welcome!$S$6,$B$2:$D$2,0))</f>
        <v>Surface of land that has been restored or protected</v>
      </c>
      <c r="I23" s="391"/>
      <c r="J23" s="392" t="s">
        <v>928</v>
      </c>
      <c r="K23" s="393"/>
      <c r="L23" s="185" t="s">
        <v>37</v>
      </c>
      <c r="M23" s="185" t="s">
        <v>37</v>
      </c>
      <c r="N23" s="596" t="str">
        <f>INDEX($B24:$D24,1,MATCH(Welcome!$S$6,$B$2:$D$2,0))</f>
        <v>with capacities to reduce impacts of flooding (such as improved irrigation or drainage)</v>
      </c>
    </row>
    <row r="24" spans="2:14" ht="53.55" customHeight="1">
      <c r="B24" s="599" t="s">
        <v>537</v>
      </c>
      <c r="C24" s="107" t="s">
        <v>1587</v>
      </c>
      <c r="E24" s="743"/>
      <c r="F24" s="167"/>
      <c r="G24" s="147"/>
      <c r="H24" s="151"/>
      <c r="I24" s="151"/>
      <c r="J24" s="149"/>
      <c r="K24" s="151"/>
      <c r="L24" s="149"/>
      <c r="M24" s="149"/>
      <c r="N24" s="596" t="str">
        <f>INDEX($B25:$D25,1,MATCH(Welcome!$S$6,$B$2:$D$2,0))</f>
        <v>with capacities to reduce desertification speed and sea level rising (such green barriers, mangroves)</v>
      </c>
    </row>
    <row r="25" spans="2:14" ht="18.600000000000001" thickBot="1">
      <c r="B25" s="600" t="s">
        <v>536</v>
      </c>
      <c r="C25" s="57" t="s">
        <v>1586</v>
      </c>
      <c r="E25" s="744"/>
      <c r="F25" s="162"/>
      <c r="G25" s="88"/>
      <c r="H25" s="90"/>
      <c r="I25" s="90"/>
      <c r="J25" s="88"/>
      <c r="K25" s="90"/>
      <c r="L25" s="14"/>
      <c r="M25" s="14"/>
      <c r="N25" s="134"/>
    </row>
    <row r="26" spans="2:14" ht="19.05" customHeight="1" thickBot="1">
      <c r="E26" s="27"/>
    </row>
    <row r="27" spans="2:14" ht="30" customHeight="1">
      <c r="E27" s="788" t="str">
        <f>'SDG frame'!A24</f>
        <v>C - Accessibility/ affordability</v>
      </c>
      <c r="F27" s="840" t="str">
        <f>' 11 '!F27:M27</f>
        <v>Indicators related to accessibility</v>
      </c>
      <c r="G27" s="804"/>
      <c r="H27" s="805"/>
      <c r="I27" s="805"/>
      <c r="J27" s="805"/>
      <c r="K27" s="805"/>
      <c r="L27" s="805"/>
      <c r="M27" s="807"/>
    </row>
    <row r="28" spans="2:14" ht="30" customHeight="1">
      <c r="E28" s="789"/>
      <c r="F28" s="20" t="str">
        <f>F22</f>
        <v>Indicator parameter</v>
      </c>
      <c r="G28" s="252" t="str">
        <f t="shared" ref="G28:M28" si="2">G22</f>
        <v>Indicator code</v>
      </c>
      <c r="H28" s="494" t="str">
        <f t="shared" si="2"/>
        <v>Title of the indicator</v>
      </c>
      <c r="I28" s="20" t="str">
        <f t="shared" si="2"/>
        <v>Output</v>
      </c>
      <c r="J28" s="252" t="str">
        <f t="shared" si="2"/>
        <v>Unit</v>
      </c>
      <c r="K28" s="494" t="str">
        <f t="shared" si="2"/>
        <v>Comments</v>
      </c>
      <c r="L28" s="20" t="str">
        <f t="shared" si="2"/>
        <v>IRIS reference</v>
      </c>
      <c r="M28" s="494" t="str">
        <f t="shared" si="2"/>
        <v>IRIS code</v>
      </c>
    </row>
    <row r="29" spans="2:14" ht="51" customHeight="1">
      <c r="E29" s="790" t="str">
        <f>'SDG frame'!A25</f>
        <v>Indicators to track ease of access / efforts to reach the target population</v>
      </c>
      <c r="F29" s="168" t="s">
        <v>37</v>
      </c>
      <c r="G29" s="168"/>
      <c r="H29" s="169" t="s">
        <v>37</v>
      </c>
      <c r="I29" s="169"/>
      <c r="J29" s="168"/>
      <c r="K29" s="169"/>
      <c r="L29" s="41" t="s">
        <v>37</v>
      </c>
      <c r="M29" s="9" t="s">
        <v>37</v>
      </c>
    </row>
    <row r="30" spans="2:14" ht="16.5" customHeight="1" thickBot="1">
      <c r="E30" s="790"/>
      <c r="F30" s="42"/>
      <c r="G30" s="43"/>
      <c r="H30" s="43"/>
      <c r="I30" s="43"/>
      <c r="J30" s="43"/>
      <c r="K30" s="43"/>
      <c r="L30" s="43"/>
      <c r="M30" s="44"/>
    </row>
    <row r="31" spans="2:14" ht="30" customHeight="1">
      <c r="E31" s="790"/>
      <c r="F31" s="840" t="str">
        <f>' 11 '!F31:M31</f>
        <v>Indicators related to affordability</v>
      </c>
      <c r="G31" s="804"/>
      <c r="H31" s="805" t="s">
        <v>26</v>
      </c>
      <c r="I31" s="805"/>
      <c r="J31" s="805"/>
      <c r="K31" s="805"/>
      <c r="L31" s="805"/>
      <c r="M31" s="807"/>
    </row>
    <row r="32" spans="2:14" ht="30" customHeight="1">
      <c r="E32" s="790"/>
      <c r="F32" s="20" t="str">
        <f>F28</f>
        <v>Indicator parameter</v>
      </c>
      <c r="G32" s="252" t="str">
        <f t="shared" ref="G32:M32" si="3">G28</f>
        <v>Indicator code</v>
      </c>
      <c r="H32" s="494" t="str">
        <f t="shared" si="3"/>
        <v>Title of the indicator</v>
      </c>
      <c r="I32" s="20" t="str">
        <f t="shared" si="3"/>
        <v>Output</v>
      </c>
      <c r="J32" s="252" t="str">
        <f t="shared" si="3"/>
        <v>Unit</v>
      </c>
      <c r="K32" s="494" t="str">
        <f t="shared" si="3"/>
        <v>Comments</v>
      </c>
      <c r="L32" s="20" t="str">
        <f t="shared" si="3"/>
        <v>IRIS reference</v>
      </c>
      <c r="M32" s="494" t="str">
        <f t="shared" si="3"/>
        <v>IRIS code</v>
      </c>
    </row>
    <row r="33" spans="2:13" ht="30" customHeight="1">
      <c r="E33" s="790"/>
      <c r="F33" s="149" t="s">
        <v>37</v>
      </c>
      <c r="G33" s="149"/>
      <c r="H33" s="169" t="s">
        <v>37</v>
      </c>
      <c r="I33" s="169"/>
      <c r="J33" s="168"/>
      <c r="K33" s="169"/>
      <c r="L33" s="149" t="s">
        <v>37</v>
      </c>
      <c r="M33" s="170" t="s">
        <v>37</v>
      </c>
    </row>
    <row r="34" spans="2:13" ht="18.600000000000001" thickBot="1">
      <c r="E34" s="791"/>
      <c r="F34" s="88"/>
      <c r="G34" s="88"/>
      <c r="H34" s="90"/>
      <c r="I34" s="90"/>
      <c r="J34" s="88"/>
      <c r="K34" s="90"/>
      <c r="L34" s="153"/>
      <c r="M34" s="47"/>
    </row>
    <row r="35" spans="2:13" ht="18" customHeight="1" thickBot="1">
      <c r="E35" s="27"/>
    </row>
    <row r="36" spans="2:13" ht="33" customHeight="1">
      <c r="E36" s="796" t="str">
        <f>'SDG frame'!A26</f>
        <v>D - Satisfaction</v>
      </c>
      <c r="F36" s="800" t="str">
        <f>'SDG frame'!A36</f>
        <v>Indicators</v>
      </c>
      <c r="G36" s="800"/>
      <c r="H36" s="801"/>
      <c r="I36" s="802"/>
      <c r="J36" s="802"/>
      <c r="K36" s="802"/>
      <c r="L36" s="801"/>
      <c r="M36" s="803"/>
    </row>
    <row r="37" spans="2:13" ht="33" customHeight="1">
      <c r="E37" s="797"/>
      <c r="F37" s="613" t="str">
        <f t="shared" ref="F37:M37" si="4">F32</f>
        <v>Indicator parameter</v>
      </c>
      <c r="G37" s="508" t="str">
        <f t="shared" si="4"/>
        <v>Indicator code</v>
      </c>
      <c r="H37" s="509" t="str">
        <f t="shared" si="4"/>
        <v>Title of the indicator</v>
      </c>
      <c r="I37" s="508" t="str">
        <f t="shared" si="4"/>
        <v>Output</v>
      </c>
      <c r="J37" s="508" t="str">
        <f t="shared" si="4"/>
        <v>Unit</v>
      </c>
      <c r="K37" s="508" t="str">
        <f t="shared" si="4"/>
        <v>Comments</v>
      </c>
      <c r="L37" s="508" t="str">
        <f t="shared" si="4"/>
        <v>IRIS reference</v>
      </c>
      <c r="M37" s="509" t="str">
        <f t="shared" si="4"/>
        <v>IRIS code</v>
      </c>
    </row>
    <row r="38" spans="2:13" ht="30" customHeight="1">
      <c r="B38" s="58" t="s">
        <v>1781</v>
      </c>
      <c r="C38" s="632" t="s">
        <v>1778</v>
      </c>
      <c r="E38" s="798" t="str">
        <f>'SDG frame'!A27</f>
        <v>Indicators to measure beneficiary's satisfaction (see Definitions tab)</v>
      </c>
      <c r="F38" s="11"/>
      <c r="G38" s="8" t="s">
        <v>1820</v>
      </c>
      <c r="H38" s="632" t="str">
        <f>INDEX($B38:$D38,1,MATCH(Welcome!$S$6,$B$2:$D$2,0))</f>
        <v>Price-performance ratio</v>
      </c>
      <c r="I38" s="290"/>
      <c r="J38" s="263"/>
      <c r="K38" s="291"/>
      <c r="L38" s="37" t="s">
        <v>37</v>
      </c>
      <c r="M38" s="38"/>
    </row>
    <row r="39" spans="2:13" ht="30" customHeight="1">
      <c r="B39" s="58" t="s">
        <v>1779</v>
      </c>
      <c r="C39" s="634" t="s">
        <v>1779</v>
      </c>
      <c r="E39" s="798"/>
      <c r="F39" s="11"/>
      <c r="G39" s="8" t="s">
        <v>1821</v>
      </c>
      <c r="H39" s="634" t="str">
        <f>INDEX($B39:$D39,1,MATCH(Welcome!$S$6,$B$2:$D$2,0))</f>
        <v>Net Promoter Score</v>
      </c>
      <c r="I39" s="302"/>
      <c r="J39" s="303"/>
      <c r="K39" s="304"/>
      <c r="L39" s="33" t="s">
        <v>37</v>
      </c>
      <c r="M39" s="152"/>
    </row>
    <row r="40" spans="2:13" ht="30" customHeight="1" thickBot="1">
      <c r="B40" s="58" t="s">
        <v>1782</v>
      </c>
      <c r="C40" s="634" t="s">
        <v>1780</v>
      </c>
      <c r="E40" s="798"/>
      <c r="F40" s="11"/>
      <c r="G40" s="8" t="s">
        <v>1822</v>
      </c>
      <c r="H40" s="634" t="str">
        <f>INDEX($B40:$D40,1,MATCH(Welcome!$S$6,$B$2:$D$2,0))</f>
        <v>Effort Rate</v>
      </c>
      <c r="I40" s="305"/>
      <c r="J40" s="306"/>
      <c r="K40" s="307"/>
      <c r="L40" s="37" t="s">
        <v>37</v>
      </c>
      <c r="M40" s="38"/>
    </row>
    <row r="41" spans="2:13" ht="18.600000000000001" customHeight="1" thickBot="1">
      <c r="E41" s="799"/>
      <c r="F41" s="52"/>
      <c r="G41" s="14"/>
      <c r="H41" s="644"/>
      <c r="I41" s="644"/>
      <c r="J41" s="487"/>
      <c r="K41" s="644"/>
      <c r="L41" s="46"/>
      <c r="M41" s="47"/>
    </row>
    <row r="42" spans="2:13" ht="15" thickBot="1">
      <c r="E42" s="27"/>
    </row>
    <row r="43" spans="2:13" ht="30" customHeight="1">
      <c r="E43" s="794" t="str">
        <f>'SDG frame'!A28</f>
        <v>E - Outcome</v>
      </c>
      <c r="F43" s="838" t="str">
        <f>' 11 '!F43:M43</f>
        <v>Indicators on observed changes</v>
      </c>
      <c r="G43" s="813"/>
      <c r="H43" s="814" t="s">
        <v>26</v>
      </c>
      <c r="I43" s="814"/>
      <c r="J43" s="814"/>
      <c r="K43" s="814"/>
      <c r="L43" s="814"/>
      <c r="M43" s="816"/>
    </row>
    <row r="44" spans="2:13" ht="30" customHeight="1">
      <c r="E44" s="795"/>
      <c r="F44" s="23" t="str">
        <f t="shared" ref="F44:M44" si="5">F32</f>
        <v>Indicator parameter</v>
      </c>
      <c r="G44" s="495" t="str">
        <f t="shared" si="5"/>
        <v>Indicator code</v>
      </c>
      <c r="H44" s="496" t="str">
        <f t="shared" si="5"/>
        <v>Title of the indicator</v>
      </c>
      <c r="I44" s="23" t="str">
        <f t="shared" si="5"/>
        <v>Output</v>
      </c>
      <c r="J44" s="495" t="str">
        <f t="shared" si="5"/>
        <v>Unit</v>
      </c>
      <c r="K44" s="496" t="str">
        <f t="shared" si="5"/>
        <v>Comments</v>
      </c>
      <c r="L44" s="23" t="str">
        <f t="shared" si="5"/>
        <v>IRIS reference</v>
      </c>
      <c r="M44" s="496" t="str">
        <f t="shared" si="5"/>
        <v>IRIS code</v>
      </c>
    </row>
    <row r="45" spans="2:13" ht="52.05" customHeight="1">
      <c r="B45" s="151" t="s">
        <v>538</v>
      </c>
      <c r="C45" s="102" t="s">
        <v>1588</v>
      </c>
      <c r="E45" s="792" t="str">
        <f>'SDG frame'!A29</f>
        <v>Indicator of change (on the short run) or perception of change by the beneficiaries</v>
      </c>
      <c r="F45" s="17" t="s">
        <v>37</v>
      </c>
      <c r="G45" s="41"/>
      <c r="H45" s="60" t="s">
        <v>37</v>
      </c>
      <c r="I45" s="60"/>
      <c r="J45" s="41"/>
      <c r="K45" s="60"/>
      <c r="L45" s="41" t="s">
        <v>37</v>
      </c>
      <c r="M45" s="9" t="s">
        <v>37</v>
      </c>
    </row>
    <row r="46" spans="2:13" ht="52.05" customHeight="1" thickBot="1">
      <c r="B46" s="151" t="s">
        <v>539</v>
      </c>
      <c r="C46" s="102" t="s">
        <v>1589</v>
      </c>
      <c r="E46" s="792"/>
      <c r="F46" s="58"/>
      <c r="G46" s="37"/>
      <c r="H46" s="106"/>
      <c r="I46" s="106"/>
      <c r="J46" s="41"/>
      <c r="K46" s="106"/>
      <c r="L46" s="37"/>
      <c r="M46" s="38"/>
    </row>
    <row r="47" spans="2:13" ht="37.5" customHeight="1">
      <c r="B47" s="151" t="s">
        <v>540</v>
      </c>
      <c r="C47" s="57" t="s">
        <v>1590</v>
      </c>
      <c r="E47" s="792"/>
      <c r="F47" s="838" t="str">
        <f>' 11 '!F47:M47</f>
        <v>Indicators of perception of changes</v>
      </c>
      <c r="G47" s="813"/>
      <c r="H47" s="814" t="s">
        <v>26</v>
      </c>
      <c r="I47" s="815"/>
      <c r="J47" s="815"/>
      <c r="K47" s="815"/>
      <c r="L47" s="814"/>
      <c r="M47" s="816"/>
    </row>
    <row r="48" spans="2:13" ht="20.25" customHeight="1">
      <c r="E48" s="792"/>
      <c r="F48" s="23" t="str">
        <f>F44</f>
        <v>Indicator parameter</v>
      </c>
      <c r="G48" s="495" t="str">
        <f t="shared" ref="G48:M48" si="6">G44</f>
        <v>Indicator code</v>
      </c>
      <c r="H48" s="496" t="str">
        <f t="shared" si="6"/>
        <v>Title of the indicator</v>
      </c>
      <c r="I48" s="23" t="str">
        <f t="shared" si="6"/>
        <v>Output</v>
      </c>
      <c r="J48" s="495" t="str">
        <f t="shared" si="6"/>
        <v>Unit</v>
      </c>
      <c r="K48" s="496" t="str">
        <f t="shared" si="6"/>
        <v>Comments</v>
      </c>
      <c r="L48" s="23" t="str">
        <f t="shared" si="6"/>
        <v>IRIS reference</v>
      </c>
      <c r="M48" s="496" t="str">
        <f t="shared" si="6"/>
        <v>IRIS code</v>
      </c>
    </row>
    <row r="49" spans="2:13" ht="35.25" customHeight="1">
      <c r="E49" s="792"/>
      <c r="F49" s="163"/>
      <c r="G49" s="168" t="s">
        <v>1787</v>
      </c>
      <c r="H49" s="594" t="str">
        <f>INDEX($B45:$D45,1,MATCH(Welcome!$S$6,$B$2:$D$2,0))</f>
        <v>% of beneficiaries who report a reduced feeling of danger in cases of disasters related to climate change</v>
      </c>
      <c r="I49" s="389"/>
      <c r="J49" s="385" t="s">
        <v>920</v>
      </c>
      <c r="K49" s="390"/>
      <c r="L49" s="149" t="s">
        <v>37</v>
      </c>
      <c r="M49" s="170" t="s">
        <v>37</v>
      </c>
    </row>
    <row r="50" spans="2:13" ht="30" customHeight="1">
      <c r="E50" s="792"/>
      <c r="F50" s="11"/>
      <c r="G50" s="168" t="s">
        <v>1788</v>
      </c>
      <c r="H50" s="595" t="str">
        <f>INDEX($B46:$D46,1,MATCH(Welcome!$S$6,$B$2:$D$2,0))</f>
        <v>% of beneficiaries who report feeling empowered at anticipating a coming disaster related to climate change</v>
      </c>
      <c r="I50" s="389"/>
      <c r="J50" s="385" t="s">
        <v>920</v>
      </c>
      <c r="K50" s="390"/>
      <c r="L50" s="149" t="s">
        <v>37</v>
      </c>
      <c r="M50" s="170" t="s">
        <v>37</v>
      </c>
    </row>
    <row r="51" spans="2:13" ht="48" customHeight="1" thickBot="1">
      <c r="B51" s="117" t="s">
        <v>542</v>
      </c>
      <c r="C51" s="57" t="s">
        <v>1591</v>
      </c>
      <c r="E51" s="793"/>
      <c r="F51" s="12"/>
      <c r="G51" s="168" t="s">
        <v>1789</v>
      </c>
      <c r="H51" s="169" t="str">
        <f>INDEX($B47:$D47,1,MATCH(Welcome!$S$6,$B$2:$D$2,0))</f>
        <v xml:space="preserve">% of beneficiaries with reduced water stress </v>
      </c>
      <c r="I51" s="386"/>
      <c r="J51" s="387" t="s">
        <v>920</v>
      </c>
      <c r="K51" s="388"/>
      <c r="L51" s="149" t="s">
        <v>37</v>
      </c>
      <c r="M51" s="170" t="s">
        <v>37</v>
      </c>
    </row>
    <row r="52" spans="2:13" ht="48" customHeight="1" thickBot="1">
      <c r="B52" s="117" t="s">
        <v>544</v>
      </c>
      <c r="C52" s="57" t="s">
        <v>1592</v>
      </c>
      <c r="E52" s="96"/>
      <c r="F52" s="95"/>
      <c r="G52" s="95"/>
      <c r="H52" s="95"/>
      <c r="I52" s="95"/>
      <c r="J52" s="269"/>
      <c r="K52" s="95"/>
      <c r="L52" s="95"/>
      <c r="M52" s="95"/>
    </row>
    <row r="53" spans="2:13" ht="18.600000000000001" thickBot="1">
      <c r="B53" s="117" t="s">
        <v>546</v>
      </c>
      <c r="C53" s="102" t="s">
        <v>1593</v>
      </c>
      <c r="E53" s="768" t="str">
        <f>'SDG frame'!A30</f>
        <v>F - Impact</v>
      </c>
      <c r="F53" s="808" t="str">
        <f>' 12 '!F55:M55</f>
        <v>UN IAEG-SDGs indicators</v>
      </c>
      <c r="G53" s="809"/>
      <c r="H53" s="810" t="s">
        <v>26</v>
      </c>
      <c r="I53" s="811"/>
      <c r="J53" s="811"/>
      <c r="K53" s="811"/>
      <c r="L53" s="810"/>
      <c r="M53" s="812"/>
    </row>
    <row r="54" spans="2:13" ht="48" customHeight="1">
      <c r="B54" s="117" t="s">
        <v>548</v>
      </c>
      <c r="C54" s="57" t="s">
        <v>1594</v>
      </c>
      <c r="E54" s="769"/>
      <c r="F54" s="118" t="s">
        <v>65</v>
      </c>
      <c r="G54" s="236" t="str">
        <f>G48</f>
        <v>Indicator code</v>
      </c>
      <c r="H54" s="497" t="str">
        <f t="shared" ref="H54:M54" si="7">H48</f>
        <v>Title of the indicator</v>
      </c>
      <c r="I54" s="498" t="str">
        <f t="shared" si="7"/>
        <v>Output</v>
      </c>
      <c r="J54" s="499" t="str">
        <f t="shared" si="7"/>
        <v>Unit</v>
      </c>
      <c r="K54" s="500" t="str">
        <f t="shared" si="7"/>
        <v>Comments</v>
      </c>
      <c r="L54" s="236" t="str">
        <f t="shared" si="7"/>
        <v>IRIS reference</v>
      </c>
      <c r="M54" s="236" t="str">
        <f t="shared" si="7"/>
        <v>IRIS code</v>
      </c>
    </row>
    <row r="55" spans="2:13" ht="18">
      <c r="E55" s="770" t="str">
        <f>'SDG frame'!A31</f>
        <v>The organizations can track the changes at the national level, measured on the SDG framework, to see whether their actions are in line with changes observed at the national level, and how they may have played a role</v>
      </c>
      <c r="F55" s="110" t="s">
        <v>541</v>
      </c>
      <c r="G55" s="168" t="s">
        <v>1844</v>
      </c>
      <c r="H55" s="594" t="str">
        <f>INDEX($B51:$D51,1,MATCH(Welcome!$S$6,$B$2:$D$2,0))</f>
        <v>Number of deaths, missing persons and persons affected by disaster per 100,000 people</v>
      </c>
      <c r="I55" s="323"/>
      <c r="J55" s="303" t="s">
        <v>918</v>
      </c>
      <c r="K55" s="324"/>
      <c r="L55" s="8" t="s">
        <v>37</v>
      </c>
      <c r="M55" s="9" t="s">
        <v>37</v>
      </c>
    </row>
    <row r="56" spans="2:13" ht="37.5" customHeight="1">
      <c r="E56" s="770"/>
      <c r="F56" s="110" t="s">
        <v>543</v>
      </c>
      <c r="G56" s="168" t="s">
        <v>1845</v>
      </c>
      <c r="H56" s="124" t="str">
        <f>INDEX($B52:$D52,1,MATCH(Welcome!$S$6,$B$2:$D$2,0))</f>
        <v xml:space="preserve">Number of countries that have integrated mitigation, adaptation, impact reduction and early warning into primary, secondary and tertiary curricula </v>
      </c>
      <c r="I56" s="323"/>
      <c r="J56" s="303" t="s">
        <v>918</v>
      </c>
      <c r="K56" s="324"/>
      <c r="L56" s="8" t="s">
        <v>37</v>
      </c>
      <c r="M56" s="9" t="s">
        <v>37</v>
      </c>
    </row>
    <row r="57" spans="2:13" ht="66.75" customHeight="1">
      <c r="E57" s="770"/>
      <c r="F57" s="110" t="s">
        <v>545</v>
      </c>
      <c r="G57" s="168" t="s">
        <v>1846</v>
      </c>
      <c r="H57" s="124" t="str">
        <f>INDEX($B53:$D53,1,MATCH(Welcome!$S$6,$B$2:$D$2,0))</f>
        <v>Number of countries that have communicated the strengthening of institutional, systemic and individual capacity-building to implement adaptation, mitigation and technology transfer, and development actions</v>
      </c>
      <c r="I57" s="323"/>
      <c r="J57" s="303" t="s">
        <v>918</v>
      </c>
      <c r="K57" s="324"/>
      <c r="L57" s="8" t="s">
        <v>37</v>
      </c>
      <c r="M57" s="9" t="s">
        <v>37</v>
      </c>
    </row>
    <row r="58" spans="2:13" ht="49.05" customHeight="1" thickBot="1">
      <c r="B58" s="561" t="s">
        <v>549</v>
      </c>
      <c r="C58" s="57" t="s">
        <v>1595</v>
      </c>
      <c r="D58" s="562"/>
      <c r="E58" s="770"/>
      <c r="F58" s="110" t="s">
        <v>547</v>
      </c>
      <c r="G58" s="168" t="s">
        <v>1847</v>
      </c>
      <c r="H58" s="124" t="str">
        <f>INDEX($B54:$D54,1,MATCH(Welcome!$S$6,$B$2:$D$2,0))</f>
        <v xml:space="preserve">Mobilized amount of United States dollars per year starting in 2020 accountable towards the $100 billion commitment </v>
      </c>
      <c r="I58" s="325"/>
      <c r="J58" s="306" t="s">
        <v>919</v>
      </c>
      <c r="K58" s="326"/>
      <c r="L58" s="8" t="s">
        <v>37</v>
      </c>
      <c r="M58" s="9" t="s">
        <v>37</v>
      </c>
    </row>
    <row r="59" spans="2:13" ht="23.55" customHeight="1" thickBot="1">
      <c r="E59" s="771"/>
      <c r="F59" s="125"/>
      <c r="G59" s="125"/>
      <c r="H59" s="126"/>
      <c r="I59" s="126"/>
      <c r="J59" s="257"/>
      <c r="K59" s="126"/>
      <c r="L59" s="14"/>
      <c r="M59" s="15"/>
    </row>
    <row r="60" spans="2:13" ht="24.75" customHeight="1" thickBot="1"/>
    <row r="61" spans="2:13" ht="24.75" customHeight="1">
      <c r="E61" s="876" t="str">
        <f>'SDG frame'!A32</f>
        <v>Annexes</v>
      </c>
      <c r="F61" s="784" t="str">
        <f>'SDG frame'!A33</f>
        <v>Remarks</v>
      </c>
      <c r="G61" s="784"/>
      <c r="H61" s="784"/>
      <c r="I61" s="56" t="str">
        <f>'SDG frame'!A34</f>
        <v>Complementary sources</v>
      </c>
      <c r="J61" s="1028" t="str">
        <f>'SDG frame'!A35</f>
        <v>Feedback</v>
      </c>
      <c r="K61" s="1029"/>
    </row>
    <row r="62" spans="2:13" ht="24.75" customHeight="1">
      <c r="E62" s="877"/>
      <c r="F62" s="1009" t="str">
        <f>INDEX($B58:$D58,1,MATCH(Welcome!$S$6,$B$2:$D$2,0))</f>
        <v>*irrigation for farmers, water storage capacities, flood or wind-resilient houses, etc.</v>
      </c>
      <c r="G62" s="1010"/>
      <c r="H62" s="1011"/>
      <c r="I62" s="144"/>
      <c r="J62" s="937" t="s">
        <v>395</v>
      </c>
      <c r="K62" s="938"/>
    </row>
    <row r="63" spans="2:13" ht="24.75" customHeight="1" thickBot="1">
      <c r="E63" s="878"/>
      <c r="F63" s="135"/>
      <c r="G63" s="135"/>
      <c r="H63" s="157"/>
      <c r="I63" s="164"/>
      <c r="J63" s="258"/>
      <c r="K63" s="157"/>
    </row>
    <row r="64" spans="2:13" ht="24.75" customHeight="1"/>
    <row r="65" ht="24.75" customHeight="1"/>
    <row r="66" ht="24.75" customHeight="1"/>
    <row r="67" ht="24.75" customHeight="1"/>
    <row r="68" ht="24.75" customHeight="1"/>
  </sheetData>
  <sheetProtection selectLockedCells="1" selectUnlockedCells="1"/>
  <mergeCells count="34">
    <mergeCell ref="E55:E59"/>
    <mergeCell ref="E61:E63"/>
    <mergeCell ref="E2:J2"/>
    <mergeCell ref="E3:J3"/>
    <mergeCell ref="F61:H61"/>
    <mergeCell ref="F62:H62"/>
    <mergeCell ref="J61:K61"/>
    <mergeCell ref="J62:K62"/>
    <mergeCell ref="F5:M5"/>
    <mergeCell ref="F6:M6"/>
    <mergeCell ref="E8:E9"/>
    <mergeCell ref="E15:E16"/>
    <mergeCell ref="E17:E25"/>
    <mergeCell ref="E27:E28"/>
    <mergeCell ref="E5:E6"/>
    <mergeCell ref="F47:M47"/>
    <mergeCell ref="E45:E51"/>
    <mergeCell ref="F53:M53"/>
    <mergeCell ref="F15:M15"/>
    <mergeCell ref="F27:M27"/>
    <mergeCell ref="F31:M31"/>
    <mergeCell ref="F21:M21"/>
    <mergeCell ref="E53:E54"/>
    <mergeCell ref="E36:E37"/>
    <mergeCell ref="F36:M36"/>
    <mergeCell ref="E38:E41"/>
    <mergeCell ref="N8:N9"/>
    <mergeCell ref="O8:O9"/>
    <mergeCell ref="E29:E34"/>
    <mergeCell ref="N21:N22"/>
    <mergeCell ref="F43:M43"/>
    <mergeCell ref="E43:E44"/>
    <mergeCell ref="E10:E13"/>
    <mergeCell ref="F8:M8"/>
  </mergeCells>
  <hyperlinks>
    <hyperlink ref="X27" r:id="rId1" display="Insee.fr : Les Comptes de la Nation : Dépenses des administrations publiques ventilées par fonction en 2016" xr:uid="{00000000-0004-0000-1600-000000000000}"/>
    <hyperlink ref="X26" r:id="rId2" display=" Insee.fr :  Pauvreté en conditions de vie de 2004 à 2014 " xr:uid="{00000000-0004-0000-1600-000001000000}"/>
    <hyperlink ref="X10" r:id="rId3" location="consulter-sommaire" display="Insee.fr : Revenu, niveau de vie et pauvreté en 2014" xr:uid="{00000000-0004-0000-16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r:id="rId4"/>
  <headerFooter alignWithMargins="0"/>
  <drawing r:id="rId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8" tint="-0.249977111117893"/>
  </sheetPr>
  <dimension ref="B1:Y68"/>
  <sheetViews>
    <sheetView showGridLines="0" zoomScale="50" zoomScaleNormal="50" workbookViewId="0">
      <selection activeCell="H21" sqref="H21"/>
    </sheetView>
  </sheetViews>
  <sheetFormatPr baseColWidth="10" defaultColWidth="10.296875" defaultRowHeight="15.75" customHeight="1"/>
  <cols>
    <col min="1" max="1" width="5" style="27" customWidth="1"/>
    <col min="2" max="3" width="0" style="27" hidden="1" customWidth="1"/>
    <col min="4" max="4" width="14" style="27" customWidth="1"/>
    <col min="5" max="5" width="28.5" style="29" customWidth="1"/>
    <col min="6" max="6" width="42.796875" style="27" customWidth="1"/>
    <col min="7" max="7" width="21.5" style="27" customWidth="1"/>
    <col min="8" max="8" width="100.296875" style="27" bestFit="1" customWidth="1"/>
    <col min="9" max="9" width="34"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trad'!B16:C16,1,MATCH(Welcome!$S$6,$B$2:$D$2,0))</f>
        <v>Goal 14: Life Below Water</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trad'!E16:F16,1,MATCH(Welcome!$S$6,$B$2:$D$2,0))</f>
        <v>Conserve and sustainably use the oceans, seas and marine resources for sustainable development</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1062" t="str">
        <f>'SDG frame'!A14</f>
        <v>Targets considered key of Social Enterprises</v>
      </c>
      <c r="F5" s="1068" t="str">
        <f>'Traductions complementaires'!A84</f>
        <v>14.1 By 2025, prevent and significantly reduce marine pollution of all kinds, in particular from land-based activities, including marine debris and nutrient pollution</v>
      </c>
      <c r="G5" s="1069"/>
      <c r="H5" s="1069"/>
      <c r="I5" s="1069"/>
      <c r="J5" s="1069"/>
      <c r="K5" s="1069"/>
      <c r="L5" s="1069"/>
      <c r="M5" s="1070"/>
      <c r="N5" s="30"/>
    </row>
    <row r="6" spans="2:25" s="31" customFormat="1" ht="36.75" customHeight="1">
      <c r="D6" s="29"/>
      <c r="E6" s="1063"/>
      <c r="F6" s="1071" t="str">
        <f>'Traductions complementaires'!A85</f>
        <v>14.2 By 2020, sustainably manage and protect marine and coastal ecosystems to avoid significant adverse impacts, including by strengthening their resilience, and take action for their restoration in order to achieve healthy and productive oceans</v>
      </c>
      <c r="G6" s="1072"/>
      <c r="H6" s="1072"/>
      <c r="I6" s="1072"/>
      <c r="J6" s="1072"/>
      <c r="K6" s="1072"/>
      <c r="L6" s="1072"/>
      <c r="M6" s="1073"/>
      <c r="N6" s="30"/>
    </row>
    <row r="7" spans="2:25" s="31" customFormat="1" ht="36.75" customHeight="1">
      <c r="D7" s="29"/>
      <c r="E7" s="1063"/>
      <c r="F7" s="1065" t="str">
        <f>'Traductions complementaires'!A86</f>
        <v>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v>
      </c>
      <c r="G7" s="1066"/>
      <c r="H7" s="1066"/>
      <c r="I7" s="1066"/>
      <c r="J7" s="1066"/>
      <c r="K7" s="1066"/>
      <c r="L7" s="1066"/>
      <c r="M7" s="1067"/>
      <c r="N7" s="30"/>
    </row>
    <row r="8" spans="2:25" s="31" customFormat="1" ht="36.75" customHeight="1" thickBot="1">
      <c r="D8" s="29"/>
      <c r="E8" s="1064"/>
      <c r="F8" s="1074" t="str">
        <f>'Traductions complementaires'!A87</f>
        <v>14.b Provide access for small-scale artisanal fishers to marine resources and markets</v>
      </c>
      <c r="G8" s="1075"/>
      <c r="H8" s="1075"/>
      <c r="I8" s="1075"/>
      <c r="J8" s="1075"/>
      <c r="K8" s="1075"/>
      <c r="L8" s="1075"/>
      <c r="M8" s="1076"/>
      <c r="N8" s="30"/>
    </row>
    <row r="9" spans="2:25" ht="15.75" customHeight="1" thickBot="1">
      <c r="E9" s="27"/>
    </row>
    <row r="10" spans="2:25" ht="44.25" customHeight="1" thickBot="1">
      <c r="E10" s="749" t="str">
        <f>'SDG frame'!A20</f>
        <v>A - Global outreach (people)</v>
      </c>
      <c r="F10" s="756" t="str">
        <f>' 13 '!F8:M8</f>
        <v>Indicators</v>
      </c>
      <c r="G10" s="756"/>
      <c r="H10" s="757"/>
      <c r="I10" s="758"/>
      <c r="J10" s="758"/>
      <c r="K10" s="758"/>
      <c r="L10" s="757"/>
      <c r="M10" s="759"/>
      <c r="N10" s="745" t="str">
        <f>'SDG frame'!A10</f>
        <v>Specify depending on the SDG:</v>
      </c>
      <c r="O10" s="892" t="str">
        <f>'SDG frame'!A11</f>
        <v>Additional segmentation for target public relevant for SDG's targets</v>
      </c>
    </row>
    <row r="11" spans="2:25" ht="44.25" customHeight="1">
      <c r="E11" s="750"/>
      <c r="F11" s="145" t="str">
        <f>' 13 '!F9</f>
        <v>Indicator parameter</v>
      </c>
      <c r="G11" s="145" t="str">
        <f>' 13 '!G9</f>
        <v>Indicator code</v>
      </c>
      <c r="H11" s="512" t="str">
        <f>' 13 '!H9</f>
        <v>Title of the indicator</v>
      </c>
      <c r="I11" s="507" t="str">
        <f>' 13 '!I9</f>
        <v>Output</v>
      </c>
      <c r="J11" s="513" t="str">
        <f>' 13 '!J9</f>
        <v>Unit</v>
      </c>
      <c r="K11" s="514" t="str">
        <f>' 13 '!K9</f>
        <v>Comments</v>
      </c>
      <c r="L11" s="145" t="str">
        <f>' 13 '!L9</f>
        <v>IRIS reference</v>
      </c>
      <c r="M11" s="145" t="str">
        <f>' 13 '!M9</f>
        <v>IRIS code</v>
      </c>
      <c r="N11" s="746"/>
      <c r="O11" s="893"/>
    </row>
    <row r="12" spans="2:25" ht="43.05" customHeight="1" thickBot="1">
      <c r="B12" s="41" t="s">
        <v>554</v>
      </c>
      <c r="C12" s="473" t="s">
        <v>1627</v>
      </c>
      <c r="E12" s="751" t="str">
        <f>'SDG frame'!A21</f>
        <v>Scale in total number of beneficiaries reached/ covered</v>
      </c>
      <c r="F12" s="17" t="str">
        <f>INDEX($B12:$D12,1,MATCH(Welcome!$S$6,$B$2:$D$2,0))</f>
        <v>Fishermen</v>
      </c>
      <c r="G12" s="41" t="s">
        <v>876</v>
      </c>
      <c r="H12" s="68" t="str">
        <f>INDEX('IRIS indicators traductions'!$B$3:$I$49,MATCH(M12,'IRIS indicators traductions'!$B$5:$B$49,0)+2,MATCH(Welcome!$S$6,'IRIS indicators traductions'!$G$4:$I$4,0)+5)</f>
        <v xml:space="preserve">Number of smallholder farmers who sold to the organization during the reporting period. </v>
      </c>
      <c r="I12" s="273"/>
      <c r="J12" s="274" t="s">
        <v>918</v>
      </c>
      <c r="K12" s="275"/>
      <c r="L12" s="171" t="str">
        <f>INDEX('IRIS indicators traductions'!$B$3:$I$49,MATCH(M12,'IRIS indicators traductions'!$B$5:$B$49,0)+2,MATCH(Welcome!$S$6,'IRIS indicators traductions'!$C$4:$E$4,0)+1)</f>
        <v xml:space="preserve">Supplier Individuals: Smallholder </v>
      </c>
      <c r="M12" s="110" t="s">
        <v>557</v>
      </c>
      <c r="N12" s="62" t="s">
        <v>37</v>
      </c>
      <c r="O12" s="160" t="s">
        <v>37</v>
      </c>
    </row>
    <row r="13" spans="2:25" ht="22.05" customHeight="1" thickBot="1">
      <c r="E13" s="752"/>
      <c r="F13" s="88"/>
      <c r="G13" s="88"/>
      <c r="H13" s="94"/>
      <c r="I13" s="94"/>
      <c r="J13" s="88"/>
      <c r="K13" s="94"/>
      <c r="L13" s="14"/>
      <c r="M13" s="125"/>
      <c r="N13" s="134"/>
      <c r="O13" s="161"/>
    </row>
    <row r="14" spans="2:25" ht="19.05" customHeight="1" thickBot="1">
      <c r="E14" s="27"/>
    </row>
    <row r="15" spans="2:25" ht="30" customHeight="1" thickBot="1">
      <c r="E15" s="747" t="str">
        <f>'SDG frame'!A22</f>
        <v>B - Global outreach (product)</v>
      </c>
      <c r="F15" s="760" t="str">
        <f>'SDG frame'!A48</f>
        <v>Indicators related to fisheries</v>
      </c>
      <c r="G15" s="761"/>
      <c r="H15" s="762"/>
      <c r="I15" s="763"/>
      <c r="J15" s="763"/>
      <c r="K15" s="763"/>
      <c r="L15" s="762"/>
      <c r="M15" s="764"/>
      <c r="N15" s="753" t="str">
        <f>N10</f>
        <v>Specify depending on the SDG:</v>
      </c>
    </row>
    <row r="16" spans="2:25" ht="30" customHeight="1">
      <c r="E16" s="748"/>
      <c r="F16" s="18" t="str">
        <f>F11</f>
        <v>Indicator parameter</v>
      </c>
      <c r="G16" s="492" t="str">
        <f t="shared" ref="G16:M16" si="0">G11</f>
        <v>Indicator code</v>
      </c>
      <c r="H16" s="493" t="str">
        <f t="shared" si="0"/>
        <v>Title of the indicator</v>
      </c>
      <c r="I16" s="503" t="str">
        <f t="shared" si="0"/>
        <v>Output</v>
      </c>
      <c r="J16" s="515" t="str">
        <f t="shared" si="0"/>
        <v>Unit</v>
      </c>
      <c r="K16" s="516" t="str">
        <f t="shared" si="0"/>
        <v>Comments</v>
      </c>
      <c r="L16" s="18" t="str">
        <f t="shared" si="0"/>
        <v>IRIS reference</v>
      </c>
      <c r="M16" s="493" t="str">
        <f t="shared" si="0"/>
        <v>IRIS code</v>
      </c>
      <c r="N16" s="754"/>
    </row>
    <row r="17" spans="2:14" ht="54.45" customHeight="1">
      <c r="B17" s="166" t="s">
        <v>562</v>
      </c>
      <c r="C17" s="27" t="s">
        <v>1596</v>
      </c>
      <c r="E17" s="743" t="str">
        <f>'SDG frame'!A23</f>
        <v xml:space="preserve">Scale in total number of products sold / distributed / offered </v>
      </c>
      <c r="F17" s="17" t="str">
        <f>INDEX($B17:$D17,1,MATCH(Welcome!$S$6,$B$2:$D$2,0))</f>
        <v>Certified products</v>
      </c>
      <c r="G17" s="41" t="s">
        <v>877</v>
      </c>
      <c r="H17" s="68" t="str">
        <f>INDEX('IRIS indicators traductions'!$B$3:$I$49,MATCH(M17,'IRIS indicators traductions'!$B$5:$B$49,0)+2,MATCH(Welcome!$S$6,'IRIS indicators traductions'!$G$4:$I$4,0)+5)</f>
        <v xml:space="preserve">Certified units/volume purchased from individuals who sold to the reporting organization during the reporting period. </v>
      </c>
      <c r="I17" s="389"/>
      <c r="J17" s="385" t="s">
        <v>918</v>
      </c>
      <c r="K17" s="390"/>
      <c r="L17" s="171" t="str">
        <f>INDEX('IRIS indicators traductions'!$B$3:$I$49,MATCH(M17,'IRIS indicators traductions'!$B$5:$B$49,0)+2,MATCH(Welcome!$S$6,'IRIS indicators traductions'!$C$4:$E$4,0)+1)</f>
        <v xml:space="preserve">Units/Volume Purchased from Supplier Individuals: Certified </v>
      </c>
      <c r="M17" s="149" t="s">
        <v>561</v>
      </c>
      <c r="N17" s="182" t="s">
        <v>37</v>
      </c>
    </row>
    <row r="18" spans="2:14" ht="70.8" customHeight="1" thickBot="1">
      <c r="B18" s="166" t="s">
        <v>563</v>
      </c>
      <c r="C18" s="27" t="s">
        <v>1597</v>
      </c>
      <c r="E18" s="743"/>
      <c r="F18" s="17" t="str">
        <f>INDEX($B18:$D18,1,MATCH(Welcome!$S$6,$B$2:$D$2,0))</f>
        <v>Smallholders</v>
      </c>
      <c r="G18" s="41" t="s">
        <v>878</v>
      </c>
      <c r="H18" s="68" t="str">
        <f>INDEX('IRIS indicators traductions'!$B$3:$I$49,MATCH(M18,'IRIS indicators traductions'!$B$5:$B$49,0)+2,MATCH(Welcome!$S$6,'IRIS indicators traductions'!$G$4:$I$4,0)+5)</f>
        <v>Units/volume purchased from smallholder farmers who sold to the organization during the reporting period</v>
      </c>
      <c r="I18" s="386"/>
      <c r="J18" s="387" t="s">
        <v>918</v>
      </c>
      <c r="K18" s="388"/>
      <c r="L18" s="171" t="str">
        <f>INDEX('IRIS indicators traductions'!$B$3:$I$49,MATCH(M18,'IRIS indicators traductions'!$B$5:$B$49,0)+2,MATCH(Welcome!$S$6,'IRIS indicators traductions'!$C$4:$E$4,0)+1)</f>
        <v xml:space="preserve">Units/Volume Purchased from Supplier Individuals: Smallholder </v>
      </c>
      <c r="M18" s="149" t="s">
        <v>566</v>
      </c>
      <c r="N18" s="148"/>
    </row>
    <row r="19" spans="2:14" ht="26.55" customHeight="1" thickBot="1">
      <c r="E19" s="743"/>
      <c r="F19" s="166"/>
      <c r="G19" s="41"/>
      <c r="H19" s="169"/>
      <c r="I19" s="517"/>
      <c r="J19" s="518"/>
      <c r="K19" s="517"/>
      <c r="L19" s="168"/>
      <c r="M19" s="149"/>
      <c r="N19" s="148"/>
    </row>
    <row r="20" spans="2:14" ht="33.75" customHeight="1" thickBot="1">
      <c r="E20" s="743"/>
      <c r="F20" s="760" t="str">
        <f>'SDG frame'!A49</f>
        <v>indicators related to ecosystems protection</v>
      </c>
      <c r="G20" s="761"/>
      <c r="H20" s="762"/>
      <c r="I20" s="1053"/>
      <c r="J20" s="1053"/>
      <c r="K20" s="1053"/>
      <c r="L20" s="762"/>
      <c r="M20" s="764"/>
      <c r="N20" s="148"/>
    </row>
    <row r="21" spans="2:14" ht="33.75" customHeight="1">
      <c r="E21" s="743"/>
      <c r="F21" s="18" t="str">
        <f>F16</f>
        <v>Indicator parameter</v>
      </c>
      <c r="G21" s="492" t="str">
        <f t="shared" ref="G21:M21" si="1">G16</f>
        <v>Indicator code</v>
      </c>
      <c r="H21" s="493" t="str">
        <f t="shared" si="1"/>
        <v>Title of the indicator</v>
      </c>
      <c r="I21" s="503" t="str">
        <f t="shared" si="1"/>
        <v>Output</v>
      </c>
      <c r="J21" s="515" t="str">
        <f t="shared" si="1"/>
        <v>Unit</v>
      </c>
      <c r="K21" s="516" t="str">
        <f t="shared" si="1"/>
        <v>Comments</v>
      </c>
      <c r="L21" s="18" t="str">
        <f t="shared" si="1"/>
        <v>IRIS reference</v>
      </c>
      <c r="M21" s="493" t="str">
        <f t="shared" si="1"/>
        <v>IRIS code</v>
      </c>
      <c r="N21" s="182"/>
    </row>
    <row r="22" spans="2:14" ht="53.55" customHeight="1" thickBot="1">
      <c r="E22" s="743"/>
      <c r="F22" s="167"/>
      <c r="G22" s="41" t="s">
        <v>879</v>
      </c>
      <c r="H22" s="68" t="str">
        <f>INDEX('IRIS indicators traductions'!$B$3:$I$49,MATCH(M22,'IRIS indicators traductions'!$B$5:$B$49,0)+2,MATCH(Welcome!$S$6,'IRIS indicators traductions'!$G$4:$I$4,0)+5)</f>
        <v>Length of marine or freshwater coastline present during the reporting period on protected land, land under sustainable stewardship, or land under sustainable cultivation</v>
      </c>
      <c r="I22" s="386"/>
      <c r="J22" s="387" t="s">
        <v>926</v>
      </c>
      <c r="K22" s="388"/>
      <c r="L22" s="171" t="str">
        <f>INDEX('IRIS indicators traductions'!$B$3:$I$49,MATCH(M22,'IRIS indicators traductions'!$B$5:$B$49,0)+2,MATCH(Welcome!$S$6,'IRIS indicators traductions'!$C$4:$E$4,0)+1)</f>
        <v xml:space="preserve">Length of Coastline Present </v>
      </c>
      <c r="M22" s="149" t="s">
        <v>569</v>
      </c>
      <c r="N22" s="182"/>
    </row>
    <row r="23" spans="2:14" ht="18.600000000000001" thickBot="1">
      <c r="E23" s="744"/>
      <c r="F23" s="162"/>
      <c r="G23" s="88"/>
      <c r="H23" s="90"/>
      <c r="I23" s="90"/>
      <c r="J23" s="88"/>
      <c r="K23" s="90"/>
      <c r="L23" s="14"/>
      <c r="M23" s="14"/>
      <c r="N23" s="134"/>
    </row>
    <row r="24" spans="2:14" ht="19.05" customHeight="1" thickBot="1">
      <c r="E24" s="27"/>
    </row>
    <row r="25" spans="2:14" ht="30" customHeight="1">
      <c r="E25" s="788" t="str">
        <f>'SDG frame'!A24</f>
        <v>C - Accessibility/ affordability</v>
      </c>
      <c r="F25" s="840" t="str">
        <f>' 13 '!F27:M27</f>
        <v>Indicators related to accessibility</v>
      </c>
      <c r="G25" s="804"/>
      <c r="H25" s="805"/>
      <c r="I25" s="805"/>
      <c r="J25" s="805"/>
      <c r="K25" s="805"/>
      <c r="L25" s="805"/>
      <c r="M25" s="807"/>
    </row>
    <row r="26" spans="2:14" ht="30" customHeight="1">
      <c r="E26" s="789"/>
      <c r="F26" s="20" t="str">
        <f>F21</f>
        <v>Indicator parameter</v>
      </c>
      <c r="G26" s="252" t="str">
        <f t="shared" ref="G26:M26" si="2">G21</f>
        <v>Indicator code</v>
      </c>
      <c r="H26" s="252" t="str">
        <f t="shared" si="2"/>
        <v>Title of the indicator</v>
      </c>
      <c r="I26" s="252" t="str">
        <f t="shared" si="2"/>
        <v>Output</v>
      </c>
      <c r="J26" s="252" t="str">
        <f t="shared" si="2"/>
        <v>Unit</v>
      </c>
      <c r="K26" s="252" t="str">
        <f t="shared" si="2"/>
        <v>Comments</v>
      </c>
      <c r="L26" s="252" t="str">
        <f t="shared" si="2"/>
        <v>IRIS reference</v>
      </c>
      <c r="M26" s="494" t="str">
        <f t="shared" si="2"/>
        <v>IRIS code</v>
      </c>
    </row>
    <row r="27" spans="2:14" ht="31.05" customHeight="1">
      <c r="E27" s="790" t="str">
        <f>'SDG frame'!A25</f>
        <v>Indicators to track ease of access / efforts to reach the target population</v>
      </c>
      <c r="F27" s="168" t="s">
        <v>37</v>
      </c>
      <c r="G27" s="168"/>
      <c r="H27" s="169" t="s">
        <v>37</v>
      </c>
      <c r="I27" s="169"/>
      <c r="J27" s="168"/>
      <c r="K27" s="169"/>
      <c r="L27" s="41" t="s">
        <v>37</v>
      </c>
      <c r="M27" s="9" t="s">
        <v>37</v>
      </c>
    </row>
    <row r="28" spans="2:14" ht="16.5" customHeight="1" thickBot="1">
      <c r="E28" s="790"/>
      <c r="F28" s="42"/>
      <c r="G28" s="43"/>
      <c r="H28" s="43"/>
      <c r="I28" s="43"/>
      <c r="J28" s="43"/>
      <c r="K28" s="43"/>
      <c r="L28" s="43"/>
      <c r="M28" s="44"/>
    </row>
    <row r="29" spans="2:14" ht="30" customHeight="1">
      <c r="E29" s="790"/>
      <c r="F29" s="840" t="str">
        <f>' 13 '!F31:M31</f>
        <v>Indicators related to affordability</v>
      </c>
      <c r="G29" s="804"/>
      <c r="H29" s="805" t="s">
        <v>26</v>
      </c>
      <c r="I29" s="805"/>
      <c r="J29" s="805"/>
      <c r="K29" s="805"/>
      <c r="L29" s="805"/>
      <c r="M29" s="807"/>
    </row>
    <row r="30" spans="2:14" ht="30" customHeight="1">
      <c r="E30" s="790"/>
      <c r="F30" s="20" t="str">
        <f>F26</f>
        <v>Indicator parameter</v>
      </c>
      <c r="G30" s="252" t="str">
        <f t="shared" ref="G30:M30" si="3">G26</f>
        <v>Indicator code</v>
      </c>
      <c r="H30" s="252" t="str">
        <f t="shared" si="3"/>
        <v>Title of the indicator</v>
      </c>
      <c r="I30" s="252" t="str">
        <f t="shared" si="3"/>
        <v>Output</v>
      </c>
      <c r="J30" s="252" t="str">
        <f t="shared" si="3"/>
        <v>Unit</v>
      </c>
      <c r="K30" s="252" t="str">
        <f t="shared" si="3"/>
        <v>Comments</v>
      </c>
      <c r="L30" s="252" t="str">
        <f t="shared" si="3"/>
        <v>IRIS reference</v>
      </c>
      <c r="M30" s="494" t="str">
        <f t="shared" si="3"/>
        <v>IRIS code</v>
      </c>
    </row>
    <row r="31" spans="2:14" ht="30" customHeight="1">
      <c r="E31" s="790"/>
      <c r="F31" s="149" t="s">
        <v>37</v>
      </c>
      <c r="G31" s="147"/>
      <c r="H31" s="169" t="s">
        <v>37</v>
      </c>
      <c r="I31" s="169"/>
      <c r="J31" s="168"/>
      <c r="K31" s="169"/>
      <c r="L31" s="149" t="s">
        <v>37</v>
      </c>
      <c r="M31" s="170" t="s">
        <v>37</v>
      </c>
    </row>
    <row r="32" spans="2:14" ht="18.600000000000001" thickBot="1">
      <c r="E32" s="791"/>
      <c r="F32" s="88"/>
      <c r="G32" s="88"/>
      <c r="H32" s="90"/>
      <c r="I32" s="90"/>
      <c r="J32" s="88"/>
      <c r="K32" s="90"/>
      <c r="L32" s="153"/>
      <c r="M32" s="47"/>
    </row>
    <row r="33" spans="2:13" ht="18" customHeight="1" thickBot="1">
      <c r="E33" s="27"/>
    </row>
    <row r="34" spans="2:13" ht="33" customHeight="1">
      <c r="E34" s="796" t="str">
        <f>'SDG frame'!A26</f>
        <v>D - Satisfaction</v>
      </c>
      <c r="F34" s="800" t="str">
        <f>'SDG frame'!A36</f>
        <v>Indicators</v>
      </c>
      <c r="G34" s="800"/>
      <c r="H34" s="801"/>
      <c r="I34" s="802"/>
      <c r="J34" s="802"/>
      <c r="K34" s="802"/>
      <c r="L34" s="801"/>
      <c r="M34" s="803"/>
    </row>
    <row r="35" spans="2:13" ht="33" customHeight="1">
      <c r="E35" s="797"/>
      <c r="F35" s="613" t="str">
        <f t="shared" ref="F35:M35" si="4">F30</f>
        <v>Indicator parameter</v>
      </c>
      <c r="G35" s="508" t="str">
        <f t="shared" si="4"/>
        <v>Indicator code</v>
      </c>
      <c r="H35" s="509" t="str">
        <f t="shared" si="4"/>
        <v>Title of the indicator</v>
      </c>
      <c r="I35" s="508" t="str">
        <f t="shared" si="4"/>
        <v>Output</v>
      </c>
      <c r="J35" s="508" t="str">
        <f t="shared" si="4"/>
        <v>Unit</v>
      </c>
      <c r="K35" s="508" t="str">
        <f t="shared" si="4"/>
        <v>Comments</v>
      </c>
      <c r="L35" s="508" t="str">
        <f t="shared" si="4"/>
        <v>IRIS reference</v>
      </c>
      <c r="M35" s="509" t="str">
        <f t="shared" si="4"/>
        <v>IRIS code</v>
      </c>
    </row>
    <row r="36" spans="2:13" ht="30" customHeight="1">
      <c r="B36" s="58" t="s">
        <v>1781</v>
      </c>
      <c r="C36" s="632" t="s">
        <v>1778</v>
      </c>
      <c r="E36" s="798" t="str">
        <f>'SDG frame'!A27</f>
        <v>Indicators to measure beneficiary's satisfaction (see Definitions tab)</v>
      </c>
      <c r="F36" s="11"/>
      <c r="G36" s="8" t="s">
        <v>880</v>
      </c>
      <c r="H36" s="632" t="str">
        <f>INDEX($B36:$D36,1,MATCH(Welcome!$S$6,$B$2:$D$2,0))</f>
        <v>Price-performance ratio</v>
      </c>
      <c r="I36" s="290"/>
      <c r="J36" s="263"/>
      <c r="K36" s="291"/>
      <c r="L36" s="37" t="s">
        <v>37</v>
      </c>
      <c r="M36" s="38"/>
    </row>
    <row r="37" spans="2:13" ht="30" customHeight="1">
      <c r="B37" s="58" t="s">
        <v>1779</v>
      </c>
      <c r="C37" s="634" t="s">
        <v>1779</v>
      </c>
      <c r="E37" s="798"/>
      <c r="F37" s="11"/>
      <c r="G37" s="8" t="s">
        <v>881</v>
      </c>
      <c r="H37" s="634" t="str">
        <f>INDEX($B37:$D37,1,MATCH(Welcome!$S$6,$B$2:$D$2,0))</f>
        <v>Net Promoter Score</v>
      </c>
      <c r="I37" s="302"/>
      <c r="J37" s="303"/>
      <c r="K37" s="304"/>
      <c r="L37" s="33" t="s">
        <v>37</v>
      </c>
      <c r="M37" s="152"/>
    </row>
    <row r="38" spans="2:13" ht="30" customHeight="1" thickBot="1">
      <c r="B38" s="58" t="s">
        <v>1782</v>
      </c>
      <c r="C38" s="634" t="s">
        <v>1780</v>
      </c>
      <c r="E38" s="798"/>
      <c r="F38" s="11"/>
      <c r="G38" s="8" t="s">
        <v>1823</v>
      </c>
      <c r="H38" s="634" t="str">
        <f>INDEX($B38:$D38,1,MATCH(Welcome!$S$6,$B$2:$D$2,0))</f>
        <v>Effort Rate</v>
      </c>
      <c r="I38" s="305"/>
      <c r="J38" s="306"/>
      <c r="K38" s="307"/>
      <c r="L38" s="37" t="s">
        <v>37</v>
      </c>
      <c r="M38" s="38"/>
    </row>
    <row r="39" spans="2:13" ht="18.600000000000001" customHeight="1" thickBot="1">
      <c r="E39" s="799"/>
      <c r="F39" s="52"/>
      <c r="G39" s="14"/>
      <c r="H39" s="644"/>
      <c r="I39" s="644"/>
      <c r="J39" s="487"/>
      <c r="K39" s="644"/>
      <c r="L39" s="46"/>
      <c r="M39" s="47"/>
    </row>
    <row r="40" spans="2:13" ht="15" thickBot="1">
      <c r="E40" s="27"/>
    </row>
    <row r="41" spans="2:13" ht="30" customHeight="1" thickBot="1">
      <c r="E41" s="794" t="str">
        <f>'SDG frame'!A28</f>
        <v>E - Outcome</v>
      </c>
      <c r="F41" s="838" t="str">
        <f>' 13 '!F43:M43</f>
        <v>Indicators on observed changes</v>
      </c>
      <c r="G41" s="813"/>
      <c r="H41" s="814" t="s">
        <v>26</v>
      </c>
      <c r="I41" s="814"/>
      <c r="J41" s="814"/>
      <c r="K41" s="814"/>
      <c r="L41" s="814"/>
      <c r="M41" s="816"/>
    </row>
    <row r="42" spans="2:13" ht="30" customHeight="1">
      <c r="E42" s="795"/>
      <c r="F42" s="23" t="str">
        <f t="shared" ref="F42:M42" si="5">F30</f>
        <v>Indicator parameter</v>
      </c>
      <c r="G42" s="495" t="str">
        <f t="shared" si="5"/>
        <v>Indicator code</v>
      </c>
      <c r="H42" s="496" t="str">
        <f t="shared" si="5"/>
        <v>Title of the indicator</v>
      </c>
      <c r="I42" s="501" t="str">
        <f t="shared" si="5"/>
        <v>Output</v>
      </c>
      <c r="J42" s="510" t="str">
        <f t="shared" si="5"/>
        <v>Unit</v>
      </c>
      <c r="K42" s="511" t="str">
        <f t="shared" si="5"/>
        <v>Comments</v>
      </c>
      <c r="L42" s="23" t="str">
        <f t="shared" si="5"/>
        <v>IRIS reference</v>
      </c>
      <c r="M42" s="496" t="str">
        <f t="shared" si="5"/>
        <v>IRIS code</v>
      </c>
    </row>
    <row r="43" spans="2:13" ht="52.05" customHeight="1">
      <c r="B43" s="151" t="s">
        <v>570</v>
      </c>
      <c r="C43" s="102" t="s">
        <v>1598</v>
      </c>
      <c r="E43" s="792" t="str">
        <f>'SDG frame'!A29</f>
        <v>Indicator of change (on the short run) or perception of change by the beneficiaries</v>
      </c>
      <c r="F43" s="17" t="s">
        <v>37</v>
      </c>
      <c r="G43" s="41"/>
      <c r="H43" s="60" t="s">
        <v>37</v>
      </c>
      <c r="I43" s="60"/>
      <c r="J43" s="41"/>
      <c r="K43" s="60"/>
      <c r="L43" s="41" t="s">
        <v>37</v>
      </c>
      <c r="M43" s="9" t="s">
        <v>37</v>
      </c>
    </row>
    <row r="44" spans="2:13" ht="52.05" customHeight="1" thickBot="1">
      <c r="B44" s="151" t="s">
        <v>571</v>
      </c>
      <c r="C44" s="57" t="s">
        <v>1599</v>
      </c>
      <c r="E44" s="792"/>
      <c r="F44" s="58"/>
      <c r="G44" s="37"/>
      <c r="H44" s="106"/>
      <c r="I44" s="106"/>
      <c r="J44" s="41"/>
      <c r="K44" s="106"/>
      <c r="L44" s="37"/>
      <c r="M44" s="38"/>
    </row>
    <row r="45" spans="2:13" ht="21" customHeight="1" thickBot="1">
      <c r="E45" s="792"/>
      <c r="F45" s="838" t="str">
        <f>' 13 '!F47:M47</f>
        <v>Indicators of perception of changes</v>
      </c>
      <c r="G45" s="813"/>
      <c r="H45" s="814" t="s">
        <v>26</v>
      </c>
      <c r="I45" s="815"/>
      <c r="J45" s="815"/>
      <c r="K45" s="815"/>
      <c r="L45" s="814"/>
      <c r="M45" s="816"/>
    </row>
    <row r="46" spans="2:13" ht="20.25" customHeight="1">
      <c r="E46" s="792"/>
      <c r="F46" s="23" t="str">
        <f>F42</f>
        <v>Indicator parameter</v>
      </c>
      <c r="G46" s="495" t="str">
        <f t="shared" ref="G46:M46" si="6">G42</f>
        <v>Indicator code</v>
      </c>
      <c r="H46" s="496" t="str">
        <f t="shared" si="6"/>
        <v>Title of the indicator</v>
      </c>
      <c r="I46" s="501" t="str">
        <f t="shared" si="6"/>
        <v>Output</v>
      </c>
      <c r="J46" s="510" t="str">
        <f t="shared" si="6"/>
        <v>Unit</v>
      </c>
      <c r="K46" s="511" t="str">
        <f t="shared" si="6"/>
        <v>Comments</v>
      </c>
      <c r="L46" s="23" t="str">
        <f t="shared" si="6"/>
        <v>IRIS reference</v>
      </c>
      <c r="M46" s="496" t="str">
        <f t="shared" si="6"/>
        <v>IRIS code</v>
      </c>
    </row>
    <row r="47" spans="2:13" ht="30" customHeight="1">
      <c r="E47" s="792"/>
      <c r="F47" s="163"/>
      <c r="G47" s="41" t="s">
        <v>880</v>
      </c>
      <c r="H47" s="551" t="str">
        <f>INDEX($B43:$D43,1,MATCH(Welcome!$S$6,$B$2:$D$2,0))</f>
        <v>% of small scale artisanal fisher who report improvement of marine resources.</v>
      </c>
      <c r="I47" s="389"/>
      <c r="J47" s="385" t="s">
        <v>920</v>
      </c>
      <c r="K47" s="390"/>
      <c r="L47" s="149" t="s">
        <v>37</v>
      </c>
      <c r="M47" s="170" t="s">
        <v>37</v>
      </c>
    </row>
    <row r="48" spans="2:13" ht="46.8" customHeight="1" thickBot="1">
      <c r="E48" s="792"/>
      <c r="F48" s="11"/>
      <c r="G48" s="41" t="s">
        <v>881</v>
      </c>
      <c r="H48" s="169" t="str">
        <f>INDEX($B44:$D44,1,MATCH(Welcome!$S$6,$B$2:$D$2,0))</f>
        <v>% of small scale artisanal fisher who report an increase in their business income during period</v>
      </c>
      <c r="I48" s="386"/>
      <c r="J48" s="387" t="s">
        <v>920</v>
      </c>
      <c r="K48" s="388"/>
      <c r="L48" s="149" t="s">
        <v>37</v>
      </c>
      <c r="M48" s="170" t="s">
        <v>37</v>
      </c>
    </row>
    <row r="49" spans="2:13" ht="18.600000000000001" thickBot="1">
      <c r="B49" s="117" t="s">
        <v>573</v>
      </c>
      <c r="C49" s="57" t="s">
        <v>1600</v>
      </c>
      <c r="E49" s="793"/>
      <c r="F49" s="12"/>
      <c r="G49" s="8"/>
      <c r="H49" s="169"/>
      <c r="I49" s="169"/>
      <c r="J49" s="168"/>
      <c r="K49" s="169"/>
      <c r="L49" s="149"/>
      <c r="M49" s="170"/>
    </row>
    <row r="50" spans="2:13" ht="18.600000000000001" thickBot="1">
      <c r="B50" s="117" t="s">
        <v>575</v>
      </c>
      <c r="C50" s="57" t="s">
        <v>1601</v>
      </c>
      <c r="E50" s="96"/>
      <c r="F50" s="95"/>
      <c r="G50" s="95"/>
      <c r="H50" s="95"/>
      <c r="I50" s="95"/>
      <c r="J50" s="269"/>
      <c r="K50" s="95"/>
      <c r="L50" s="95"/>
      <c r="M50" s="95"/>
    </row>
    <row r="51" spans="2:13" ht="18.600000000000001" thickBot="1">
      <c r="B51" s="117" t="s">
        <v>577</v>
      </c>
      <c r="C51" s="57" t="s">
        <v>1602</v>
      </c>
      <c r="E51" s="768" t="str">
        <f>'SDG frame'!A30</f>
        <v>F - Impact</v>
      </c>
      <c r="F51" s="808" t="str">
        <f>' 13 '!F53:M53</f>
        <v>UN IAEG-SDGs indicators</v>
      </c>
      <c r="G51" s="809"/>
      <c r="H51" s="810" t="s">
        <v>26</v>
      </c>
      <c r="I51" s="811"/>
      <c r="J51" s="811"/>
      <c r="K51" s="811"/>
      <c r="L51" s="810"/>
      <c r="M51" s="812"/>
    </row>
    <row r="52" spans="2:13" ht="18">
      <c r="B52" s="117" t="s">
        <v>579</v>
      </c>
      <c r="C52" s="57" t="s">
        <v>1603</v>
      </c>
      <c r="E52" s="769"/>
      <c r="F52" s="118" t="s">
        <v>65</v>
      </c>
      <c r="G52" s="236" t="str">
        <f>G46</f>
        <v>Indicator code</v>
      </c>
      <c r="H52" s="497" t="str">
        <f t="shared" ref="H52:M52" si="7">H46</f>
        <v>Title of the indicator</v>
      </c>
      <c r="I52" s="498" t="str">
        <f t="shared" si="7"/>
        <v>Output</v>
      </c>
      <c r="J52" s="499" t="str">
        <f t="shared" si="7"/>
        <v>Unit</v>
      </c>
      <c r="K52" s="500" t="str">
        <f t="shared" si="7"/>
        <v>Comments</v>
      </c>
      <c r="L52" s="236" t="str">
        <f t="shared" si="7"/>
        <v>IRIS reference</v>
      </c>
      <c r="M52" s="236" t="str">
        <f t="shared" si="7"/>
        <v>IRIS code</v>
      </c>
    </row>
    <row r="53" spans="2:13" ht="18">
      <c r="B53" s="117" t="s">
        <v>581</v>
      </c>
      <c r="C53" s="57" t="s">
        <v>1604</v>
      </c>
      <c r="E53" s="770" t="str">
        <f>'SDG frame'!A31</f>
        <v>The organizations can track the changes at the national level, measured on the SDG framework, to see whether their actions are in line with changes observed at the national level, and how they may have played a role</v>
      </c>
      <c r="F53" s="110" t="s">
        <v>572</v>
      </c>
      <c r="G53" s="41" t="s">
        <v>882</v>
      </c>
      <c r="H53" s="551" t="str">
        <f>INDEX($B49:$D49,1,MATCH(Welcome!$S$6,$B$2:$D$2,0))</f>
        <v xml:space="preserve">Index of coastal eutrophication and floating plastic debris density </v>
      </c>
      <c r="I53" s="323"/>
      <c r="J53" s="303" t="s">
        <v>920</v>
      </c>
      <c r="K53" s="324"/>
      <c r="L53" s="8" t="s">
        <v>37</v>
      </c>
      <c r="M53" s="9" t="s">
        <v>37</v>
      </c>
    </row>
    <row r="54" spans="2:13" ht="18">
      <c r="B54" s="117" t="s">
        <v>583</v>
      </c>
      <c r="C54" s="57" t="s">
        <v>1605</v>
      </c>
      <c r="E54" s="770"/>
      <c r="F54" s="110" t="s">
        <v>574</v>
      </c>
      <c r="G54" s="41" t="s">
        <v>883</v>
      </c>
      <c r="H54" s="124" t="str">
        <f>INDEX($B50:$D50,1,MATCH(Welcome!$S$6,$B$2:$D$2,0))</f>
        <v xml:space="preserve">Proportion of national exclusive economic zones managed using ecosystem-based approaches </v>
      </c>
      <c r="I54" s="323"/>
      <c r="J54" s="303" t="s">
        <v>920</v>
      </c>
      <c r="K54" s="324"/>
      <c r="L54" s="8" t="s">
        <v>37</v>
      </c>
      <c r="M54" s="9" t="s">
        <v>37</v>
      </c>
    </row>
    <row r="55" spans="2:13" ht="18">
      <c r="E55" s="770"/>
      <c r="F55" s="110" t="s">
        <v>576</v>
      </c>
      <c r="G55" s="41" t="s">
        <v>884</v>
      </c>
      <c r="H55" s="124" t="str">
        <f>INDEX($B51:$D51,1,MATCH(Welcome!$S$6,$B$2:$D$2,0))</f>
        <v>Proportion of fish stocks within biologically sustainable levels</v>
      </c>
      <c r="I55" s="323"/>
      <c r="J55" s="303" t="s">
        <v>920</v>
      </c>
      <c r="K55" s="324"/>
      <c r="L55" s="8" t="s">
        <v>37</v>
      </c>
      <c r="M55" s="9" t="s">
        <v>37</v>
      </c>
    </row>
    <row r="56" spans="2:13" ht="24.75" customHeight="1">
      <c r="E56" s="770"/>
      <c r="F56" s="110" t="s">
        <v>578</v>
      </c>
      <c r="G56" s="41" t="s">
        <v>885</v>
      </c>
      <c r="H56" s="124" t="str">
        <f>INDEX($B52:$D52,1,MATCH(Welcome!$S$6,$B$2:$D$2,0))</f>
        <v xml:space="preserve">Coverage of protected areas in relation to marine areas </v>
      </c>
      <c r="I56" s="323"/>
      <c r="J56" s="303" t="s">
        <v>920</v>
      </c>
      <c r="K56" s="324"/>
      <c r="L56" s="8" t="s">
        <v>37</v>
      </c>
      <c r="M56" s="9" t="s">
        <v>37</v>
      </c>
    </row>
    <row r="57" spans="2:13" ht="31.8" customHeight="1">
      <c r="E57" s="770"/>
      <c r="F57" s="110" t="s">
        <v>580</v>
      </c>
      <c r="G57" s="41" t="s">
        <v>886</v>
      </c>
      <c r="H57" s="124" t="str">
        <f>INDEX($B53:$D53,1,MATCH(Welcome!$S$6,$B$2:$D$2,0))</f>
        <v xml:space="preserve">Sustainable fisheries as a percentage of GDP in small island developing States, least developed countries and all countries </v>
      </c>
      <c r="I57" s="323"/>
      <c r="J57" s="303" t="s">
        <v>920</v>
      </c>
      <c r="K57" s="324"/>
      <c r="L57" s="8" t="s">
        <v>37</v>
      </c>
      <c r="M57" s="9" t="s">
        <v>37</v>
      </c>
    </row>
    <row r="58" spans="2:13" ht="31.8" customHeight="1" thickBot="1">
      <c r="B58" s="188" t="s">
        <v>584</v>
      </c>
      <c r="C58" s="102" t="s">
        <v>1606</v>
      </c>
      <c r="E58" s="770"/>
      <c r="F58" s="110" t="s">
        <v>582</v>
      </c>
      <c r="G58" s="41" t="s">
        <v>887</v>
      </c>
      <c r="H58" s="124" t="str">
        <f>INDEX($B54:$D54,1,MATCH(Welcome!$S$6,$B$2:$D$2,0))</f>
        <v>Progress by countries in the degree of application of a legal / regulatory / policy / institutional framework which recognizes and protects access rights for small-scale fisheries</v>
      </c>
      <c r="I58" s="325"/>
      <c r="J58" s="306" t="s">
        <v>920</v>
      </c>
      <c r="K58" s="326"/>
      <c r="L58" s="8" t="s">
        <v>37</v>
      </c>
      <c r="M58" s="9" t="s">
        <v>37</v>
      </c>
    </row>
    <row r="59" spans="2:13" ht="23.55" customHeight="1" thickBot="1">
      <c r="B59" s="188" t="s">
        <v>585</v>
      </c>
      <c r="C59" s="102" t="s">
        <v>1607</v>
      </c>
      <c r="E59" s="771"/>
      <c r="F59" s="125"/>
      <c r="G59" s="125"/>
      <c r="H59" s="126"/>
      <c r="I59" s="126"/>
      <c r="J59" s="257"/>
      <c r="K59" s="126"/>
      <c r="L59" s="14"/>
      <c r="M59" s="15"/>
    </row>
    <row r="60" spans="2:13" ht="24.75" customHeight="1" thickBot="1">
      <c r="B60" s="189" t="s">
        <v>586</v>
      </c>
      <c r="C60" s="57" t="s">
        <v>1608</v>
      </c>
    </row>
    <row r="61" spans="2:13" ht="24.75" customHeight="1">
      <c r="E61" s="876" t="str">
        <f>'SDG frame'!A32</f>
        <v>Annexes</v>
      </c>
      <c r="F61" s="783" t="str">
        <f>'SDG frame'!A33</f>
        <v>Remarks</v>
      </c>
      <c r="G61" s="784"/>
      <c r="H61" s="784"/>
      <c r="I61" s="56" t="str">
        <f>'SDG frame'!A34</f>
        <v>Complementary sources</v>
      </c>
      <c r="J61" s="786" t="str">
        <f>'SDG frame'!A35</f>
        <v>Feedback</v>
      </c>
      <c r="K61" s="787"/>
    </row>
    <row r="62" spans="2:13" ht="24.75" customHeight="1">
      <c r="E62" s="877"/>
      <c r="F62" s="915" t="str">
        <f>INDEX($B58:$D58,1,MATCH(Welcome!$S$6,$B$2:$D$2,0))</f>
        <v>*IRIS indicators related to organisations rather that individuals can also be used :</v>
      </c>
      <c r="G62" s="916"/>
      <c r="H62" s="917"/>
      <c r="I62" s="144"/>
      <c r="J62" s="32"/>
      <c r="K62" s="155"/>
    </row>
    <row r="63" spans="2:13" ht="24.75" customHeight="1">
      <c r="E63" s="877"/>
      <c r="F63" s="934" t="str">
        <f>INDEX($B59:$D59,1,MATCH(Welcome!$S$6,$B$2:$D$2,0))</f>
        <v xml:space="preserve">PI6652: Units/Volume Purchased from Supplier Organizations: Certified  </v>
      </c>
      <c r="G63" s="935"/>
      <c r="H63" s="936"/>
      <c r="I63" s="141"/>
      <c r="J63" s="32"/>
      <c r="K63" s="155"/>
    </row>
    <row r="64" spans="2:13" ht="24.75" customHeight="1" thickBot="1">
      <c r="E64" s="878"/>
      <c r="F64" s="941" t="str">
        <f>INDEX($B60:$D60,1,MATCH(Welcome!$S$6,$B$2:$D$2,0))</f>
        <v>PI5473: Units/Volume Purchased from Supplier Organizations: SME</v>
      </c>
      <c r="G64" s="942"/>
      <c r="H64" s="943"/>
      <c r="I64" s="55"/>
      <c r="J64" s="300"/>
      <c r="K64" s="53"/>
    </row>
    <row r="65" ht="24.75" customHeight="1"/>
    <row r="66" ht="24.75" customHeight="1"/>
    <row r="67" ht="24.75" customHeight="1"/>
    <row r="68" ht="24.75" customHeight="1"/>
  </sheetData>
  <sheetProtection selectLockedCells="1" selectUnlockedCells="1"/>
  <mergeCells count="37">
    <mergeCell ref="F34:M34"/>
    <mergeCell ref="E36:E39"/>
    <mergeCell ref="E12:E13"/>
    <mergeCell ref="E15:E16"/>
    <mergeCell ref="E17:E23"/>
    <mergeCell ref="E25:E26"/>
    <mergeCell ref="E27:E32"/>
    <mergeCell ref="E2:J2"/>
    <mergeCell ref="E3:J3"/>
    <mergeCell ref="F61:H61"/>
    <mergeCell ref="E61:E64"/>
    <mergeCell ref="J61:K61"/>
    <mergeCell ref="E41:E42"/>
    <mergeCell ref="E43:E49"/>
    <mergeCell ref="F64:H64"/>
    <mergeCell ref="E51:E52"/>
    <mergeCell ref="E53:E59"/>
    <mergeCell ref="F62:H62"/>
    <mergeCell ref="F63:H63"/>
    <mergeCell ref="F41:M41"/>
    <mergeCell ref="F45:M45"/>
    <mergeCell ref="F51:M51"/>
    <mergeCell ref="E34:E35"/>
    <mergeCell ref="O10:O11"/>
    <mergeCell ref="E5:E8"/>
    <mergeCell ref="E10:E11"/>
    <mergeCell ref="F7:M7"/>
    <mergeCell ref="F5:M5"/>
    <mergeCell ref="F6:M6"/>
    <mergeCell ref="F8:M8"/>
    <mergeCell ref="N15:N16"/>
    <mergeCell ref="F25:M25"/>
    <mergeCell ref="F29:M29"/>
    <mergeCell ref="F20:M20"/>
    <mergeCell ref="F10:M10"/>
    <mergeCell ref="N10:N11"/>
    <mergeCell ref="F15:M15"/>
  </mergeCells>
  <hyperlinks>
    <hyperlink ref="X25" r:id="rId1" display="Insee.fr : Les Comptes de la Nation : Dépenses des administrations publiques ventilées par fonction en 2016" xr:uid="{00000000-0004-0000-1700-000000000000}"/>
    <hyperlink ref="X24" r:id="rId2" display=" Insee.fr :  Pauvreté en conditions de vie de 2004 à 2014 " xr:uid="{00000000-0004-0000-1700-000001000000}"/>
    <hyperlink ref="X12" r:id="rId3" location="consulter-sommaire" display="Insee.fr : Revenu, niveau de vie et pauvreté en 2014" xr:uid="{00000000-0004-0000-17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39997558519241921"/>
  </sheetPr>
  <dimension ref="B1:Y69"/>
  <sheetViews>
    <sheetView showGridLines="0" topLeftCell="A9" zoomScale="50" zoomScaleNormal="50" workbookViewId="0">
      <selection activeCell="E38" sqref="E38:E41"/>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0.5" style="27" customWidth="1"/>
    <col min="8" max="8" width="100.296875" style="27" bestFit="1" customWidth="1"/>
    <col min="9" max="9" width="34" style="27" customWidth="1"/>
    <col min="10" max="10" width="10.296875" style="266" customWidth="1"/>
    <col min="11" max="11" width="46.5" style="27" customWidth="1"/>
    <col min="12" max="12" width="40.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trad'!B17:C17,1,MATCH(Welcome!$S$6,$B$2:$D$2,0))</f>
        <v>Goal 15: Life on Land</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trad'!E17:F17,1,MATCH(Welcome!$S$6,$B$2:$D$2,0))</f>
        <v>Protect, restore and promote sustainable use of terrestrial ecosystems, sustainably manage forests, combat desertification, and halt and reverse land degradation and halt biodiversity loss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26.55" customHeight="1">
      <c r="D5" s="29"/>
      <c r="E5" s="1081" t="str">
        <f>'SDG frame'!A14</f>
        <v>Targets considered key of Social Enterprises</v>
      </c>
      <c r="F5" s="1084" t="str">
        <f>'Traductions complementaires'!A89</f>
        <v>15.1 By 2020, ensure the conservation, restoration and sustainable use of terrestrial and inland freshwater ecosystems and their services, in particular forests, wetlands, mountains and drylands, in line with obligations under international agreements</v>
      </c>
      <c r="G5" s="1085"/>
      <c r="H5" s="1085"/>
      <c r="I5" s="1085"/>
      <c r="J5" s="1085"/>
      <c r="K5" s="1085"/>
      <c r="L5" s="1085"/>
      <c r="M5" s="1086"/>
      <c r="N5" s="30"/>
    </row>
    <row r="6" spans="2:25" s="31" customFormat="1" ht="36.75" customHeight="1">
      <c r="D6" s="29"/>
      <c r="E6" s="1082"/>
      <c r="F6" s="1078" t="str">
        <f>'Traductions complementaires'!A90</f>
        <v>15.2 By 2020, promote the implementation of sustainable management of all types of forests, halt deforestation, restore degraded forests and substantially increase afforestation and reforestation globally</v>
      </c>
      <c r="G6" s="1079"/>
      <c r="H6" s="1079"/>
      <c r="I6" s="1079"/>
      <c r="J6" s="1079"/>
      <c r="K6" s="1079"/>
      <c r="L6" s="1079"/>
      <c r="M6" s="1080"/>
      <c r="N6" s="30"/>
    </row>
    <row r="7" spans="2:25" s="31" customFormat="1" ht="36.75" customHeight="1">
      <c r="D7" s="29"/>
      <c r="E7" s="1082"/>
      <c r="F7" s="1078" t="str">
        <f>'Traductions complementaires'!A91</f>
        <v>15.3 By 2030, combat desertification, restore degraded land and soil, including land affected by desertification, drought and floods, and strive to achieve a land degradation-neutral world</v>
      </c>
      <c r="G7" s="1079"/>
      <c r="H7" s="1079"/>
      <c r="I7" s="1079"/>
      <c r="J7" s="1079"/>
      <c r="K7" s="1079"/>
      <c r="L7" s="1079"/>
      <c r="M7" s="1080"/>
      <c r="N7" s="30"/>
    </row>
    <row r="8" spans="2:25" s="31" customFormat="1" ht="36.75" customHeight="1">
      <c r="D8" s="29"/>
      <c r="E8" s="1082"/>
      <c r="F8" s="1078" t="str">
        <f>'Traductions complementaires'!A92</f>
        <v>15.4 By 2030, ensure the conservation of mountain ecosystems, including their biodiversity, in order to enhance their capacity to provide benefits that are essential for sustainable development</v>
      </c>
      <c r="G8" s="1079"/>
      <c r="H8" s="1079"/>
      <c r="I8" s="1079"/>
      <c r="J8" s="1079"/>
      <c r="K8" s="1079"/>
      <c r="L8" s="1079"/>
      <c r="M8" s="1080"/>
      <c r="N8" s="30"/>
    </row>
    <row r="9" spans="2:25" s="31" customFormat="1" ht="36.75" customHeight="1" thickBot="1">
      <c r="D9" s="29"/>
      <c r="E9" s="1083"/>
      <c r="F9" s="1087" t="str">
        <f>'Traductions complementaires'!A93</f>
        <v>15.5 Take urgent and significant action to reduce the degradation of natural habitats, halt the loss of biodiversity and, by 2020, protect and prevent the extinction of threatened species</v>
      </c>
      <c r="G9" s="1088"/>
      <c r="H9" s="1088"/>
      <c r="I9" s="1088"/>
      <c r="J9" s="1088"/>
      <c r="K9" s="1088"/>
      <c r="L9" s="1088"/>
      <c r="M9" s="1089"/>
      <c r="N9" s="30"/>
    </row>
    <row r="10" spans="2:25" ht="15.75" customHeight="1" thickBot="1">
      <c r="E10" s="27"/>
    </row>
    <row r="11" spans="2:25" ht="30" customHeight="1">
      <c r="E11" s="749" t="str">
        <f>'SDG frame'!A20</f>
        <v>A - Global outreach (people)</v>
      </c>
      <c r="F11" s="756" t="str">
        <f>' 14 '!F10:M10</f>
        <v>Indicators</v>
      </c>
      <c r="G11" s="756"/>
      <c r="H11" s="757"/>
      <c r="I11" s="757"/>
      <c r="J11" s="757"/>
      <c r="K11" s="757"/>
      <c r="L11" s="757"/>
      <c r="M11" s="759"/>
      <c r="N11" s="745" t="str">
        <f>'SDG frame'!A10</f>
        <v>Specify depending on the SDG:</v>
      </c>
      <c r="O11" s="892" t="str">
        <f>'SDG frame'!A11</f>
        <v>Additional segmentation for target public relevant for SDG's targets</v>
      </c>
    </row>
    <row r="12" spans="2:25" ht="30" customHeight="1">
      <c r="E12" s="750"/>
      <c r="F12" s="145" t="str">
        <f>' 14 '!F11</f>
        <v>Indicator parameter</v>
      </c>
      <c r="G12" s="145" t="str">
        <f>' 14 '!G11</f>
        <v>Indicator code</v>
      </c>
      <c r="H12" s="145" t="str">
        <f>' 14 '!H11</f>
        <v>Title of the indicator</v>
      </c>
      <c r="I12" s="145" t="str">
        <f>' 14 '!I11</f>
        <v>Output</v>
      </c>
      <c r="J12" s="145" t="str">
        <f>' 14 '!J11</f>
        <v>Unit</v>
      </c>
      <c r="K12" s="145" t="str">
        <f>' 14 '!K11</f>
        <v>Comments</v>
      </c>
      <c r="L12" s="145" t="str">
        <f>' 14 '!L11</f>
        <v>IRIS reference</v>
      </c>
      <c r="M12" s="145" t="str">
        <f>' 14 '!M11</f>
        <v>IRIS code</v>
      </c>
      <c r="N12" s="746"/>
      <c r="O12" s="893"/>
    </row>
    <row r="13" spans="2:25" ht="58.5" customHeight="1" thickBot="1">
      <c r="E13" s="462" t="str">
        <f>'SDG frame'!A21</f>
        <v>Scale in total number of beneficiaries reached/ covered</v>
      </c>
      <c r="F13" s="88" t="s">
        <v>37</v>
      </c>
      <c r="G13" s="88"/>
      <c r="H13" s="126" t="s">
        <v>37</v>
      </c>
      <c r="I13" s="13"/>
      <c r="J13" s="14"/>
      <c r="K13" s="13"/>
      <c r="L13" s="88" t="s">
        <v>37</v>
      </c>
      <c r="M13" s="125" t="s">
        <v>37</v>
      </c>
      <c r="N13" s="134" t="s">
        <v>37</v>
      </c>
      <c r="O13" s="161" t="s">
        <v>37</v>
      </c>
    </row>
    <row r="14" spans="2:25" ht="19.05" customHeight="1" thickBot="1">
      <c r="E14" s="27"/>
    </row>
    <row r="15" spans="2:25" ht="30" customHeight="1" thickBot="1">
      <c r="E15" s="747" t="str">
        <f>'SDG frame'!A22</f>
        <v>B - Global outreach (product)</v>
      </c>
      <c r="F15" s="760" t="str">
        <f>F11</f>
        <v>Indicators</v>
      </c>
      <c r="G15" s="761"/>
      <c r="H15" s="762"/>
      <c r="I15" s="763"/>
      <c r="J15" s="763"/>
      <c r="K15" s="763"/>
      <c r="L15" s="762"/>
      <c r="M15" s="764"/>
    </row>
    <row r="16" spans="2:25" ht="30" customHeight="1">
      <c r="E16" s="748"/>
      <c r="F16" s="18" t="str">
        <f>F12</f>
        <v>Indicator parameter</v>
      </c>
      <c r="G16" s="492" t="str">
        <f t="shared" ref="G16:M16" si="0">G12</f>
        <v>Indicator code</v>
      </c>
      <c r="H16" s="493" t="str">
        <f t="shared" si="0"/>
        <v>Title of the indicator</v>
      </c>
      <c r="I16" s="503" t="str">
        <f t="shared" si="0"/>
        <v>Output</v>
      </c>
      <c r="J16" s="515" t="str">
        <f t="shared" si="0"/>
        <v>Unit</v>
      </c>
      <c r="K16" s="516" t="str">
        <f t="shared" si="0"/>
        <v>Comments</v>
      </c>
      <c r="L16" s="18" t="str">
        <f t="shared" si="0"/>
        <v>IRIS reference</v>
      </c>
      <c r="M16" s="493" t="str">
        <f t="shared" si="0"/>
        <v>IRIS code</v>
      </c>
    </row>
    <row r="17" spans="2:14" ht="49.05" customHeight="1">
      <c r="E17" s="743" t="str">
        <f>'SDG frame'!A23</f>
        <v xml:space="preserve">Scale in total number of products sold / distributed / offered </v>
      </c>
      <c r="F17" s="166"/>
      <c r="G17" s="41" t="s">
        <v>888</v>
      </c>
      <c r="H17" s="68" t="str">
        <f>INDEX('IRIS indicators traductions'!$B$3:$I$49,MATCH(M17,'IRIS indicators traductions'!$B$5:$B$49,0)+2,MATCH(Welcome!$S$6,'IRIS indicators traductions'!$G$4:$I$4,0)+5)</f>
        <v>Area of land that has been reforested by the organization during the reporting period</v>
      </c>
      <c r="I17" s="389"/>
      <c r="J17" s="385" t="s">
        <v>928</v>
      </c>
      <c r="K17" s="390"/>
      <c r="L17" s="171" t="str">
        <f>INDEX('IRIS indicators traductions'!$B$3:$I$49,MATCH(M17,'IRIS indicators traductions'!$B$5:$B$49,0)+2,MATCH(Welcome!$S$6,'IRIS indicators traductions'!$C$4:$E$4,0)+1)</f>
        <v>Area of Land Reforested</v>
      </c>
      <c r="M17" s="170" t="s">
        <v>594</v>
      </c>
    </row>
    <row r="18" spans="2:14" ht="56.55" customHeight="1" thickBot="1">
      <c r="B18" s="166" t="s">
        <v>595</v>
      </c>
      <c r="C18" s="473" t="s">
        <v>1628</v>
      </c>
      <c r="E18" s="743"/>
      <c r="F18" s="17" t="str">
        <f>INDEX($B18:$D18,1,MATCH(Welcome!$S$6,$B$2:$D$2,0))</f>
        <v>Native trees</v>
      </c>
      <c r="G18" s="41" t="s">
        <v>889</v>
      </c>
      <c r="H18" s="68" t="str">
        <f>INDEX('IRIS indicators traductions'!$B$3:$I$49,MATCH(M18,'IRIS indicators traductions'!$B$5:$B$49,0)+2,MATCH(Welcome!$S$6,'IRIS indicators traductions'!$G$4:$I$4,0)+5)</f>
        <v xml:space="preserve">Area of land on which native species of trees were planted by the organization during the reporting period. </v>
      </c>
      <c r="I18" s="386"/>
      <c r="J18" s="387" t="s">
        <v>928</v>
      </c>
      <c r="K18" s="388"/>
      <c r="L18" s="171" t="str">
        <f>INDEX('IRIS indicators traductions'!$B$3:$I$49,MATCH(M18,'IRIS indicators traductions'!$B$5:$B$49,0)+2,MATCH(Welcome!$S$6,'IRIS indicators traductions'!$C$4:$E$4,0)+1)</f>
        <v xml:space="preserve">Area of Trees Planted: Native Species </v>
      </c>
      <c r="M18" s="170" t="s">
        <v>598</v>
      </c>
    </row>
    <row r="19" spans="2:14" ht="39" customHeight="1" thickBot="1">
      <c r="E19" s="743"/>
      <c r="F19" s="178"/>
      <c r="G19" s="88"/>
      <c r="H19" s="191"/>
      <c r="I19" s="191"/>
      <c r="J19" s="192"/>
      <c r="K19" s="191"/>
      <c r="L19" s="192"/>
      <c r="M19" s="193"/>
    </row>
    <row r="20" spans="2:14" ht="26.25" customHeight="1" thickBot="1">
      <c r="E20" s="743"/>
      <c r="F20" s="1090" t="str">
        <f>'SDG frame'!A50</f>
        <v>Indicators related to biodiversity</v>
      </c>
      <c r="G20" s="1091"/>
      <c r="H20" s="1092"/>
      <c r="I20" s="1053"/>
      <c r="J20" s="1053"/>
      <c r="K20" s="1053"/>
      <c r="L20" s="1092"/>
      <c r="M20" s="1093"/>
      <c r="N20" s="753" t="str">
        <f>N11</f>
        <v>Specify depending on the SDG:</v>
      </c>
    </row>
    <row r="21" spans="2:14" ht="26.25" customHeight="1">
      <c r="E21" s="743"/>
      <c r="F21" s="18" t="str">
        <f>F16</f>
        <v>Indicator parameter</v>
      </c>
      <c r="G21" s="492" t="str">
        <f t="shared" ref="G21:M21" si="1">G16</f>
        <v>Indicator code</v>
      </c>
      <c r="H21" s="493" t="str">
        <f t="shared" si="1"/>
        <v>Title of the indicator</v>
      </c>
      <c r="I21" s="503" t="str">
        <f t="shared" si="1"/>
        <v>Output</v>
      </c>
      <c r="J21" s="515" t="str">
        <f t="shared" si="1"/>
        <v>Unit</v>
      </c>
      <c r="K21" s="516" t="str">
        <f t="shared" si="1"/>
        <v>Comments</v>
      </c>
      <c r="L21" s="18" t="str">
        <f t="shared" si="1"/>
        <v>IRIS reference</v>
      </c>
      <c r="M21" s="493" t="str">
        <f t="shared" si="1"/>
        <v>IRIS code</v>
      </c>
      <c r="N21" s="754"/>
    </row>
    <row r="22" spans="2:14" ht="54" customHeight="1" thickBot="1">
      <c r="B22" s="150" t="s">
        <v>599</v>
      </c>
      <c r="C22" s="473" t="s">
        <v>1617</v>
      </c>
      <c r="E22" s="743"/>
      <c r="F22" s="17" t="str">
        <f>INDEX($B22:$D22,1,MATCH(Welcome!$S$6,$B$2:$D$2,0))</f>
        <v>Terrestrial, freshwater and mountain sites important for biodiversity</v>
      </c>
      <c r="G22" s="41" t="s">
        <v>890</v>
      </c>
      <c r="H22" s="68" t="str">
        <f>INDEX('IRIS indicators traductions'!$B$3:$I$49,MATCH(M22,'IRIS indicators traductions'!$B$5:$B$49,0)+2,MATCH(Welcome!$S$6,'IRIS indicators traductions'!$G$4:$I$4,0)+5)</f>
        <v xml:space="preserve">Area of land with a protected land status as of the end of reporting period. </v>
      </c>
      <c r="I22" s="386"/>
      <c r="J22" s="387" t="s">
        <v>928</v>
      </c>
      <c r="K22" s="388"/>
      <c r="L22" s="171" t="str">
        <f>INDEX('IRIS indicators traductions'!$B$3:$I$49,MATCH(M22,'IRIS indicators traductions'!$B$5:$B$49,0)+2,MATCH(Welcome!$S$6,'IRIS indicators traductions'!$C$4:$E$4,0)+1)</f>
        <v xml:space="preserve">Protected Land Area: Total </v>
      </c>
      <c r="M22" s="149" t="s">
        <v>602</v>
      </c>
      <c r="N22" s="645" t="str">
        <f>INDEX($B23:$D23,1,MATCH(Welcome!$S$6,$B$2:$D$2,0))</f>
        <v>Forests</v>
      </c>
    </row>
    <row r="23" spans="2:14" ht="18">
      <c r="B23" s="27" t="s">
        <v>605</v>
      </c>
      <c r="C23" t="s">
        <v>1783</v>
      </c>
      <c r="E23" s="743"/>
      <c r="F23" s="166"/>
      <c r="G23" s="168"/>
      <c r="H23" s="169"/>
      <c r="I23" s="169"/>
      <c r="J23" s="168"/>
      <c r="K23" s="169"/>
      <c r="L23" s="149"/>
      <c r="M23" s="149"/>
      <c r="N23" s="646" t="str">
        <f>INDEX($B24:$D24,1,MATCH(Welcome!$S$6,$B$2:$D$2,0))</f>
        <v>Wet area</v>
      </c>
    </row>
    <row r="24" spans="2:14" ht="18">
      <c r="B24" s="27" t="s">
        <v>606</v>
      </c>
      <c r="C24" t="s">
        <v>1784</v>
      </c>
      <c r="E24" s="743"/>
      <c r="F24" s="166"/>
      <c r="G24" s="168"/>
      <c r="H24" s="169"/>
      <c r="I24" s="169"/>
      <c r="J24" s="168"/>
      <c r="K24" s="169"/>
      <c r="L24" s="149"/>
      <c r="M24" s="149"/>
      <c r="N24" s="646" t="str">
        <f>INDEX($B25:$D25,1,MATCH(Welcome!$S$6,$B$2:$D$2,0))</f>
        <v>Mountains</v>
      </c>
    </row>
    <row r="25" spans="2:14" ht="18.600000000000001" thickBot="1">
      <c r="B25" s="27" t="s">
        <v>607</v>
      </c>
      <c r="C25" t="s">
        <v>1785</v>
      </c>
      <c r="E25" s="744"/>
      <c r="F25" s="162"/>
      <c r="G25" s="88"/>
      <c r="H25" s="90"/>
      <c r="I25" s="90"/>
      <c r="J25" s="88"/>
      <c r="K25" s="90"/>
      <c r="L25" s="14"/>
      <c r="M25" s="14"/>
      <c r="N25" s="647" t="str">
        <f>INDEX($B26:$D26,1,MATCH(Welcome!$S$6,$B$2:$D$2,0))</f>
        <v>Arid areas</v>
      </c>
    </row>
    <row r="26" spans="2:14" ht="19.05" customHeight="1" thickBot="1">
      <c r="B26" s="27" t="s">
        <v>604</v>
      </c>
      <c r="C26" t="s">
        <v>1786</v>
      </c>
      <c r="E26" s="27"/>
    </row>
    <row r="27" spans="2:14" ht="30" customHeight="1">
      <c r="E27" s="788" t="str">
        <f>'SDG frame'!A24</f>
        <v>C - Accessibility/ affordability</v>
      </c>
      <c r="F27" s="840" t="str">
        <f>' 14 '!F25:M25</f>
        <v>Indicators related to accessibility</v>
      </c>
      <c r="G27" s="804"/>
      <c r="H27" s="805"/>
      <c r="I27" s="805"/>
      <c r="J27" s="805"/>
      <c r="K27" s="805"/>
      <c r="L27" s="805"/>
      <c r="M27" s="807"/>
    </row>
    <row r="28" spans="2:14" ht="30" customHeight="1">
      <c r="E28" s="789"/>
      <c r="F28" s="20" t="str">
        <f>F21</f>
        <v>Indicator parameter</v>
      </c>
      <c r="G28" s="252" t="str">
        <f t="shared" ref="G28:M28" si="2">G21</f>
        <v>Indicator code</v>
      </c>
      <c r="H28" s="494" t="str">
        <f t="shared" si="2"/>
        <v>Title of the indicator</v>
      </c>
      <c r="I28" s="20" t="str">
        <f t="shared" si="2"/>
        <v>Output</v>
      </c>
      <c r="J28" s="252" t="str">
        <f t="shared" si="2"/>
        <v>Unit</v>
      </c>
      <c r="K28" s="494" t="str">
        <f t="shared" si="2"/>
        <v>Comments</v>
      </c>
      <c r="L28" s="20" t="str">
        <f t="shared" si="2"/>
        <v>IRIS reference</v>
      </c>
      <c r="M28" s="494" t="str">
        <f t="shared" si="2"/>
        <v>IRIS code</v>
      </c>
    </row>
    <row r="29" spans="2:14" ht="51" customHeight="1">
      <c r="E29" s="790" t="str">
        <f>'SDG frame'!A25</f>
        <v>Indicators to track ease of access / efforts to reach the target population</v>
      </c>
      <c r="F29" s="168" t="s">
        <v>37</v>
      </c>
      <c r="G29" s="168"/>
      <c r="H29" s="169" t="s">
        <v>37</v>
      </c>
      <c r="I29" s="169"/>
      <c r="J29" s="168"/>
      <c r="K29" s="169"/>
      <c r="L29" s="41" t="s">
        <v>37</v>
      </c>
      <c r="M29" s="9" t="s">
        <v>37</v>
      </c>
    </row>
    <row r="30" spans="2:14" ht="16.5" customHeight="1" thickBot="1">
      <c r="E30" s="790"/>
      <c r="F30" s="42"/>
      <c r="G30" s="43"/>
      <c r="H30" s="43"/>
      <c r="I30" s="43"/>
      <c r="J30" s="43"/>
      <c r="K30" s="43"/>
      <c r="L30" s="43"/>
      <c r="M30" s="44"/>
    </row>
    <row r="31" spans="2:14" ht="30" customHeight="1">
      <c r="E31" s="790"/>
      <c r="F31" s="840" t="str">
        <f>' 14 '!F29:M29</f>
        <v>Indicators related to affordability</v>
      </c>
      <c r="G31" s="804"/>
      <c r="H31" s="805" t="s">
        <v>26</v>
      </c>
      <c r="I31" s="805"/>
      <c r="J31" s="805"/>
      <c r="K31" s="805"/>
      <c r="L31" s="805"/>
      <c r="M31" s="807"/>
    </row>
    <row r="32" spans="2:14" ht="30" customHeight="1">
      <c r="E32" s="790"/>
      <c r="F32" s="20" t="str">
        <f>F28</f>
        <v>Indicator parameter</v>
      </c>
      <c r="G32" s="252" t="str">
        <f t="shared" ref="G32:M32" si="3">G28</f>
        <v>Indicator code</v>
      </c>
      <c r="H32" s="494" t="str">
        <f t="shared" si="3"/>
        <v>Title of the indicator</v>
      </c>
      <c r="I32" s="20" t="str">
        <f t="shared" si="3"/>
        <v>Output</v>
      </c>
      <c r="J32" s="252" t="str">
        <f t="shared" si="3"/>
        <v>Unit</v>
      </c>
      <c r="K32" s="494" t="str">
        <f t="shared" si="3"/>
        <v>Comments</v>
      </c>
      <c r="L32" s="20" t="str">
        <f t="shared" si="3"/>
        <v>IRIS reference</v>
      </c>
      <c r="M32" s="494" t="str">
        <f t="shared" si="3"/>
        <v>IRIS code</v>
      </c>
    </row>
    <row r="33" spans="2:13" ht="30" customHeight="1">
      <c r="E33" s="790"/>
      <c r="F33" s="149" t="s">
        <v>37</v>
      </c>
      <c r="G33" s="147"/>
      <c r="H33" s="169" t="s">
        <v>37</v>
      </c>
      <c r="I33" s="169"/>
      <c r="J33" s="168"/>
      <c r="K33" s="169"/>
      <c r="L33" s="149" t="s">
        <v>37</v>
      </c>
      <c r="M33" s="170" t="s">
        <v>37</v>
      </c>
    </row>
    <row r="34" spans="2:13" ht="18.600000000000001" thickBot="1">
      <c r="E34" s="791"/>
      <c r="F34" s="88"/>
      <c r="G34" s="88"/>
      <c r="H34" s="90"/>
      <c r="I34" s="90"/>
      <c r="J34" s="88"/>
      <c r="K34" s="90"/>
      <c r="L34" s="153"/>
      <c r="M34" s="47"/>
    </row>
    <row r="35" spans="2:13" ht="18" customHeight="1" thickBot="1">
      <c r="E35" s="27"/>
    </row>
    <row r="36" spans="2:13" ht="33" customHeight="1">
      <c r="E36" s="796" t="str">
        <f>'SDG frame'!A26</f>
        <v>D - Satisfaction</v>
      </c>
      <c r="F36" s="800" t="str">
        <f>'SDG frame'!A36</f>
        <v>Indicators</v>
      </c>
      <c r="G36" s="800"/>
      <c r="H36" s="801"/>
      <c r="I36" s="802"/>
      <c r="J36" s="802"/>
      <c r="K36" s="802"/>
      <c r="L36" s="801"/>
      <c r="M36" s="803"/>
    </row>
    <row r="37" spans="2:13" ht="33" customHeight="1">
      <c r="E37" s="797"/>
      <c r="F37" s="613" t="str">
        <f t="shared" ref="F37:M37" si="4">F32</f>
        <v>Indicator parameter</v>
      </c>
      <c r="G37" s="508" t="str">
        <f t="shared" si="4"/>
        <v>Indicator code</v>
      </c>
      <c r="H37" s="509" t="str">
        <f t="shared" si="4"/>
        <v>Title of the indicator</v>
      </c>
      <c r="I37" s="508" t="str">
        <f t="shared" si="4"/>
        <v>Output</v>
      </c>
      <c r="J37" s="508" t="str">
        <f t="shared" si="4"/>
        <v>Unit</v>
      </c>
      <c r="K37" s="508" t="str">
        <f t="shared" si="4"/>
        <v>Comments</v>
      </c>
      <c r="L37" s="508" t="str">
        <f t="shared" si="4"/>
        <v>IRIS reference</v>
      </c>
      <c r="M37" s="509" t="str">
        <f t="shared" si="4"/>
        <v>IRIS code</v>
      </c>
    </row>
    <row r="38" spans="2:13" ht="30" customHeight="1">
      <c r="B38" s="58" t="s">
        <v>1781</v>
      </c>
      <c r="C38" s="632" t="s">
        <v>1778</v>
      </c>
      <c r="E38" s="798" t="str">
        <f>'SDG frame'!A27</f>
        <v>Indicators to measure beneficiary's satisfaction (see Definitions tab)</v>
      </c>
      <c r="F38" s="11"/>
      <c r="G38" s="8" t="s">
        <v>1824</v>
      </c>
      <c r="H38" s="632" t="str">
        <f>INDEX($B38:$D38,1,MATCH(Welcome!$S$6,$B$2:$D$2,0))</f>
        <v>Price-performance ratio</v>
      </c>
      <c r="I38" s="290"/>
      <c r="J38" s="263"/>
      <c r="K38" s="291"/>
      <c r="L38" s="37" t="s">
        <v>37</v>
      </c>
      <c r="M38" s="38"/>
    </row>
    <row r="39" spans="2:13" ht="30" customHeight="1">
      <c r="B39" s="58" t="s">
        <v>1779</v>
      </c>
      <c r="C39" s="634" t="s">
        <v>1779</v>
      </c>
      <c r="E39" s="798"/>
      <c r="F39" s="11"/>
      <c r="G39" s="8" t="s">
        <v>1825</v>
      </c>
      <c r="H39" s="634" t="str">
        <f>INDEX($B39:$D39,1,MATCH(Welcome!$S$6,$B$2:$D$2,0))</f>
        <v>Net Promoter Score</v>
      </c>
      <c r="I39" s="302"/>
      <c r="J39" s="303"/>
      <c r="K39" s="304"/>
      <c r="L39" s="33" t="s">
        <v>37</v>
      </c>
      <c r="M39" s="152"/>
    </row>
    <row r="40" spans="2:13" ht="30" customHeight="1" thickBot="1">
      <c r="B40" s="58" t="s">
        <v>1782</v>
      </c>
      <c r="C40" s="634" t="s">
        <v>1780</v>
      </c>
      <c r="E40" s="798"/>
      <c r="F40" s="11"/>
      <c r="G40" s="8" t="s">
        <v>1826</v>
      </c>
      <c r="H40" s="634" t="str">
        <f>INDEX($B40:$D40,1,MATCH(Welcome!$S$6,$B$2:$D$2,0))</f>
        <v>Effort Rate</v>
      </c>
      <c r="I40" s="305"/>
      <c r="J40" s="306"/>
      <c r="K40" s="307"/>
      <c r="L40" s="37" t="s">
        <v>37</v>
      </c>
      <c r="M40" s="38"/>
    </row>
    <row r="41" spans="2:13" ht="18.600000000000001" customHeight="1" thickBot="1">
      <c r="B41" s="11" t="s">
        <v>1979</v>
      </c>
      <c r="C41" s="473" t="s">
        <v>1980</v>
      </c>
      <c r="E41" s="799"/>
      <c r="F41" s="52"/>
      <c r="G41" s="14"/>
      <c r="H41" s="644"/>
      <c r="I41" s="644"/>
      <c r="J41" s="487"/>
      <c r="K41" s="644"/>
      <c r="L41" s="46"/>
      <c r="M41" s="47"/>
    </row>
    <row r="42" spans="2:13" ht="18.600000000000001" thickBot="1">
      <c r="B42" s="58" t="s">
        <v>608</v>
      </c>
      <c r="C42" s="473" t="s">
        <v>1629</v>
      </c>
      <c r="E42" s="27"/>
    </row>
    <row r="43" spans="2:13" ht="18.600000000000001" thickBot="1">
      <c r="B43" s="7" t="s">
        <v>612</v>
      </c>
      <c r="C43" s="27" t="s">
        <v>1618</v>
      </c>
      <c r="E43" s="794" t="str">
        <f>'SDG frame'!A28</f>
        <v>E - Outcome</v>
      </c>
      <c r="F43" s="838" t="str">
        <f>' 14 '!F41:M41</f>
        <v>Indicators on observed changes</v>
      </c>
      <c r="G43" s="813"/>
      <c r="H43" s="814" t="s">
        <v>26</v>
      </c>
      <c r="I43" s="815"/>
      <c r="J43" s="815"/>
      <c r="K43" s="815"/>
      <c r="L43" s="814"/>
      <c r="M43" s="816"/>
    </row>
    <row r="44" spans="2:13" ht="30" customHeight="1">
      <c r="E44" s="795"/>
      <c r="F44" s="23" t="str">
        <f t="shared" ref="F44:M44" si="5">F32</f>
        <v>Indicator parameter</v>
      </c>
      <c r="G44" s="495" t="str">
        <f t="shared" si="5"/>
        <v>Indicator code</v>
      </c>
      <c r="H44" s="496" t="str">
        <f t="shared" si="5"/>
        <v>Title of the indicator</v>
      </c>
      <c r="I44" s="501" t="str">
        <f t="shared" si="5"/>
        <v>Output</v>
      </c>
      <c r="J44" s="510" t="str">
        <f t="shared" si="5"/>
        <v>Unit</v>
      </c>
      <c r="K44" s="511" t="str">
        <f t="shared" si="5"/>
        <v>Comments</v>
      </c>
      <c r="L44" s="23" t="str">
        <f t="shared" si="5"/>
        <v>IRIS reference</v>
      </c>
      <c r="M44" s="496" t="str">
        <f t="shared" si="5"/>
        <v>IRIS code</v>
      </c>
    </row>
    <row r="45" spans="2:13" ht="65.55" customHeight="1">
      <c r="E45" s="792" t="str">
        <f>'SDG frame'!A29</f>
        <v>Indicator of change (on the short run) or perception of change by the beneficiaries</v>
      </c>
      <c r="F45" s="17" t="str">
        <f>INDEX($B41:$D41,1,MATCH(Welcome!$S$6,$B$2:$D$2,0))</f>
        <v>Sustainable forest management</v>
      </c>
      <c r="G45" s="41" t="s">
        <v>891</v>
      </c>
      <c r="H45" s="68" t="str">
        <f>INDEX('IRIS indicators traductions'!$B$3:$I$49,MATCH(M45,'IRIS indicators traductions'!$B$5:$B$49,0)+2,MATCH(Welcome!$S$6,'IRIS indicators traductions'!$G$4:$I$4,0)+5)</f>
        <v xml:space="preserve">Area of land directly controlled by the organization and under sustainable cultivation or sustainable stewardship. Report directly controlled land area sustainably managed during the reporting period. </v>
      </c>
      <c r="I45" s="278"/>
      <c r="J45" s="263" t="s">
        <v>928</v>
      </c>
      <c r="K45" s="279"/>
      <c r="L45" s="171" t="str">
        <f>INDEX('IRIS indicators traductions'!$B$3:$I$49,MATCH(M45,'IRIS indicators traductions'!$B$5:$B$49,0)+2,MATCH(Welcome!$S$6,'IRIS indicators traductions'!$C$4:$E$4,0)+1)</f>
        <v xml:space="preserve">Land Directly Controlled: Sustainably Managed </v>
      </c>
      <c r="M45" s="9" t="s">
        <v>611</v>
      </c>
    </row>
    <row r="46" spans="2:13" ht="44.55" customHeight="1" thickBot="1">
      <c r="B46" s="151" t="s">
        <v>613</v>
      </c>
      <c r="C46" s="57" t="s">
        <v>1619</v>
      </c>
      <c r="E46" s="792"/>
      <c r="F46" s="17" t="str">
        <f>INDEX($B42:$D42,1,MATCH(Welcome!$S$6,$B$2:$D$2,0))</f>
        <v>Measure of biodiversity (and tracking improvement over time)</v>
      </c>
      <c r="G46" s="41" t="s">
        <v>892</v>
      </c>
      <c r="H46" s="137" t="str">
        <f>INDEX($B43:$D43,1,MATCH(Welcome!$S$6,$B$2:$D$2,0))</f>
        <v>Superficy of lands with improved biodiversity</v>
      </c>
      <c r="I46" s="321"/>
      <c r="J46" s="264" t="s">
        <v>928</v>
      </c>
      <c r="K46" s="322"/>
      <c r="L46" s="37" t="s">
        <v>37</v>
      </c>
      <c r="M46" s="38" t="s">
        <v>37</v>
      </c>
    </row>
    <row r="47" spans="2:13" ht="21" customHeight="1" thickBot="1">
      <c r="E47" s="792"/>
      <c r="F47" s="194"/>
      <c r="G47" s="139"/>
      <c r="H47" s="106"/>
      <c r="I47" s="106"/>
      <c r="J47" s="41"/>
      <c r="K47" s="106"/>
      <c r="L47" s="37"/>
      <c r="M47" s="38"/>
    </row>
    <row r="48" spans="2:13" ht="20.25" customHeight="1" thickBot="1">
      <c r="E48" s="792"/>
      <c r="F48" s="838" t="str">
        <f>' 14 '!F45:M45</f>
        <v>Indicators of perception of changes</v>
      </c>
      <c r="G48" s="813"/>
      <c r="H48" s="814" t="s">
        <v>26</v>
      </c>
      <c r="I48" s="815"/>
      <c r="J48" s="815"/>
      <c r="K48" s="815"/>
      <c r="L48" s="814"/>
      <c r="M48" s="816"/>
    </row>
    <row r="49" spans="2:13" ht="30" customHeight="1">
      <c r="E49" s="792"/>
      <c r="F49" s="23" t="str">
        <f>F44</f>
        <v>Indicator parameter</v>
      </c>
      <c r="G49" s="495" t="str">
        <f t="shared" ref="G49:M49" si="6">G44</f>
        <v>Indicator code</v>
      </c>
      <c r="H49" s="496" t="str">
        <f t="shared" si="6"/>
        <v>Title of the indicator</v>
      </c>
      <c r="I49" s="501" t="str">
        <f t="shared" si="6"/>
        <v>Output</v>
      </c>
      <c r="J49" s="510" t="str">
        <f t="shared" si="6"/>
        <v>Unit</v>
      </c>
      <c r="K49" s="511" t="str">
        <f t="shared" si="6"/>
        <v>Comments</v>
      </c>
      <c r="L49" s="23" t="str">
        <f t="shared" si="6"/>
        <v>IRIS reference</v>
      </c>
      <c r="M49" s="496" t="str">
        <f t="shared" si="6"/>
        <v>IRIS code</v>
      </c>
    </row>
    <row r="50" spans="2:13" ht="36" customHeight="1" thickBot="1">
      <c r="E50" s="792"/>
      <c r="F50" s="163"/>
      <c r="G50" s="41" t="s">
        <v>893</v>
      </c>
      <c r="H50" s="137" t="str">
        <f>INDEX($B46:$D46,1,MATCH(Welcome!$S$6,$B$2:$D$2,0))</f>
        <v xml:space="preserve">% of direct beneficiaries or people living in neighbour areas who perceive a reduction in deforestation and forest degradation rates </v>
      </c>
      <c r="I50" s="386"/>
      <c r="J50" s="387" t="s">
        <v>920</v>
      </c>
      <c r="K50" s="388"/>
      <c r="L50" s="149" t="s">
        <v>37</v>
      </c>
      <c r="M50" s="170" t="s">
        <v>37</v>
      </c>
    </row>
    <row r="51" spans="2:13" ht="24.75" customHeight="1" thickBot="1">
      <c r="B51" s="117" t="s">
        <v>615</v>
      </c>
      <c r="C51" s="57" t="s">
        <v>1620</v>
      </c>
      <c r="E51" s="793"/>
      <c r="F51" s="12"/>
      <c r="G51" s="8"/>
      <c r="H51" s="169"/>
      <c r="I51" s="169"/>
      <c r="J51" s="168"/>
      <c r="K51" s="169"/>
      <c r="L51" s="149"/>
      <c r="M51" s="170"/>
    </row>
    <row r="52" spans="2:13" ht="44.55" customHeight="1" thickBot="1">
      <c r="B52" s="117" t="s">
        <v>617</v>
      </c>
      <c r="C52" s="57" t="s">
        <v>1621</v>
      </c>
      <c r="E52" s="96"/>
      <c r="F52" s="95"/>
      <c r="G52" s="95"/>
      <c r="H52" s="95"/>
      <c r="I52" s="95"/>
      <c r="J52" s="269"/>
      <c r="K52" s="95"/>
      <c r="L52" s="95"/>
      <c r="M52" s="95"/>
    </row>
    <row r="53" spans="2:13" ht="24.75" customHeight="1" thickBot="1">
      <c r="B53" s="117" t="s">
        <v>619</v>
      </c>
      <c r="C53" s="57" t="s">
        <v>1622</v>
      </c>
      <c r="E53" s="768" t="str">
        <f>'SDG frame'!A30</f>
        <v>F - Impact</v>
      </c>
      <c r="F53" s="808" t="str">
        <f>' 14 '!F51:M51</f>
        <v>UN IAEG-SDGs indicators</v>
      </c>
      <c r="G53" s="809"/>
      <c r="H53" s="810" t="s">
        <v>26</v>
      </c>
      <c r="I53" s="811"/>
      <c r="J53" s="811"/>
      <c r="K53" s="811"/>
      <c r="L53" s="810"/>
      <c r="M53" s="812"/>
    </row>
    <row r="54" spans="2:13" ht="24.75" customHeight="1">
      <c r="B54" s="117" t="s">
        <v>621</v>
      </c>
      <c r="C54" s="57" t="s">
        <v>1623</v>
      </c>
      <c r="E54" s="769"/>
      <c r="F54" s="118" t="s">
        <v>65</v>
      </c>
      <c r="G54" s="236" t="str">
        <f>G49</f>
        <v>Indicator code</v>
      </c>
      <c r="H54" s="497" t="str">
        <f t="shared" ref="H54:M54" si="7">H49</f>
        <v>Title of the indicator</v>
      </c>
      <c r="I54" s="498" t="str">
        <f t="shared" si="7"/>
        <v>Output</v>
      </c>
      <c r="J54" s="499" t="str">
        <f t="shared" si="7"/>
        <v>Unit</v>
      </c>
      <c r="K54" s="500" t="str">
        <f t="shared" si="7"/>
        <v>Comments</v>
      </c>
      <c r="L54" s="236" t="str">
        <f t="shared" si="7"/>
        <v>IRIS reference</v>
      </c>
      <c r="M54" s="519" t="str">
        <f t="shared" si="7"/>
        <v>IRIS code</v>
      </c>
    </row>
    <row r="55" spans="2:13" ht="47.25" customHeight="1">
      <c r="B55" s="117" t="s">
        <v>623</v>
      </c>
      <c r="C55" s="57" t="s">
        <v>1624</v>
      </c>
      <c r="E55" s="770" t="str">
        <f>'SDG frame'!A31</f>
        <v>The organizations can track the changes at the national level, measured on the SDG framework, to see whether their actions are in line with changes observed at the national level, and how they may have played a role</v>
      </c>
      <c r="F55" s="255" t="s">
        <v>614</v>
      </c>
      <c r="G55" s="171" t="s">
        <v>894</v>
      </c>
      <c r="H55" s="137" t="str">
        <f>INDEX($B51:$D51,1,MATCH(Welcome!$S$6,$B$2:$D$2,0))</f>
        <v xml:space="preserve">Forest area as a proportion of total land area </v>
      </c>
      <c r="I55" s="323"/>
      <c r="J55" s="303" t="s">
        <v>920</v>
      </c>
      <c r="K55" s="324"/>
      <c r="L55" s="8" t="s">
        <v>37</v>
      </c>
      <c r="M55" s="9" t="s">
        <v>37</v>
      </c>
    </row>
    <row r="56" spans="2:13" ht="40.5" customHeight="1">
      <c r="B56" s="117" t="s">
        <v>625</v>
      </c>
      <c r="C56" s="57" t="s">
        <v>1625</v>
      </c>
      <c r="E56" s="770"/>
      <c r="F56" s="255" t="s">
        <v>616</v>
      </c>
      <c r="G56" s="171" t="s">
        <v>895</v>
      </c>
      <c r="H56" s="124" t="str">
        <f>INDEX($B52:$D52,1,MATCH(Welcome!$S$6,$B$2:$D$2,0))</f>
        <v xml:space="preserve">Proportion of important sites for terrestrial and freshwater biodiversity that are covered by protected areas, by ecosystem type </v>
      </c>
      <c r="I56" s="323"/>
      <c r="J56" s="303" t="s">
        <v>920</v>
      </c>
      <c r="K56" s="324"/>
      <c r="L56" s="8" t="s">
        <v>37</v>
      </c>
      <c r="M56" s="9" t="s">
        <v>37</v>
      </c>
    </row>
    <row r="57" spans="2:13" ht="24.75" customHeight="1" thickBot="1">
      <c r="B57" s="135" t="s">
        <v>627</v>
      </c>
      <c r="C57" s="57" t="s">
        <v>1626</v>
      </c>
      <c r="E57" s="770"/>
      <c r="F57" s="255" t="s">
        <v>618</v>
      </c>
      <c r="G57" s="171" t="s">
        <v>896</v>
      </c>
      <c r="H57" s="124" t="str">
        <f>INDEX($B53:$D53,1,MATCH(Welcome!$S$6,$B$2:$D$2,0))</f>
        <v xml:space="preserve">Progress towards sustainable forest management </v>
      </c>
      <c r="I57" s="323"/>
      <c r="J57" s="303" t="s">
        <v>920</v>
      </c>
      <c r="K57" s="324"/>
      <c r="L57" s="8" t="s">
        <v>37</v>
      </c>
      <c r="M57" s="9" t="s">
        <v>37</v>
      </c>
    </row>
    <row r="58" spans="2:13" ht="24.75" customHeight="1">
      <c r="E58" s="770"/>
      <c r="F58" s="255" t="s">
        <v>620</v>
      </c>
      <c r="G58" s="171" t="s">
        <v>897</v>
      </c>
      <c r="H58" s="124" t="str">
        <f>INDEX($B54:$D54,1,MATCH(Welcome!$S$6,$B$2:$D$2,0))</f>
        <v xml:space="preserve">Proportion of land that is degraded over total land area </v>
      </c>
      <c r="I58" s="323"/>
      <c r="J58" s="303" t="s">
        <v>920</v>
      </c>
      <c r="K58" s="324"/>
      <c r="L58" s="8" t="s">
        <v>37</v>
      </c>
      <c r="M58" s="9" t="s">
        <v>37</v>
      </c>
    </row>
    <row r="59" spans="2:13" ht="24.75" customHeight="1">
      <c r="E59" s="770"/>
      <c r="F59" s="255" t="s">
        <v>622</v>
      </c>
      <c r="G59" s="171" t="s">
        <v>898</v>
      </c>
      <c r="H59" s="124" t="str">
        <f>INDEX($B55:$D55,1,MATCH(Welcome!$S$6,$B$2:$D$2,0))</f>
        <v xml:space="preserve">Coverage by protected areas of important sites for mountain biodiversity </v>
      </c>
      <c r="I59" s="323"/>
      <c r="J59" s="303" t="s">
        <v>918</v>
      </c>
      <c r="K59" s="324"/>
      <c r="L59" s="8" t="s">
        <v>37</v>
      </c>
      <c r="M59" s="9" t="s">
        <v>37</v>
      </c>
    </row>
    <row r="60" spans="2:13" ht="32.25" customHeight="1">
      <c r="E60" s="770"/>
      <c r="F60" s="255" t="s">
        <v>624</v>
      </c>
      <c r="G60" s="171" t="s">
        <v>899</v>
      </c>
      <c r="H60" s="124" t="str">
        <f>INDEX($B56:$D56,1,MATCH(Welcome!$S$6,$B$2:$D$2,0))</f>
        <v xml:space="preserve">Mountain Green Cover Index </v>
      </c>
      <c r="I60" s="323"/>
      <c r="J60" s="303" t="s">
        <v>920</v>
      </c>
      <c r="K60" s="324"/>
      <c r="L60" s="8" t="s">
        <v>37</v>
      </c>
      <c r="M60" s="9" t="s">
        <v>37</v>
      </c>
    </row>
    <row r="61" spans="2:13" ht="24.75" customHeight="1" thickBot="1">
      <c r="E61" s="771"/>
      <c r="F61" s="256" t="s">
        <v>626</v>
      </c>
      <c r="G61" s="257" t="s">
        <v>900</v>
      </c>
      <c r="H61" s="126" t="str">
        <f>INDEX($B57:$D57,1,MATCH(Welcome!$S$6,$B$2:$D$2,0))</f>
        <v xml:space="preserve">Red List Index </v>
      </c>
      <c r="I61" s="325"/>
      <c r="J61" s="306" t="s">
        <v>920</v>
      </c>
      <c r="K61" s="326"/>
      <c r="L61" s="14" t="s">
        <v>37</v>
      </c>
      <c r="M61" s="15" t="s">
        <v>37</v>
      </c>
    </row>
    <row r="62" spans="2:13" ht="24.75" customHeight="1" thickBot="1"/>
    <row r="63" spans="2:13" ht="24.75" customHeight="1">
      <c r="E63" s="876" t="str">
        <f>'SDG frame'!A32</f>
        <v>Annexes</v>
      </c>
      <c r="F63" s="1077" t="str">
        <f>'SDG frame'!A33</f>
        <v>Remarks</v>
      </c>
      <c r="G63" s="1077"/>
      <c r="H63" s="1077"/>
      <c r="I63" s="105" t="str">
        <f>'SDG frame'!A34</f>
        <v>Complementary sources</v>
      </c>
      <c r="J63" s="894" t="str">
        <f>'SDG frame'!A35</f>
        <v>Feedback</v>
      </c>
      <c r="K63" s="895"/>
    </row>
    <row r="64" spans="2:13" ht="24.75" customHeight="1">
      <c r="E64" s="877"/>
      <c r="F64" s="188"/>
      <c r="G64" s="188"/>
      <c r="H64" s="186"/>
      <c r="I64" s="144"/>
      <c r="J64" s="939" t="s">
        <v>395</v>
      </c>
      <c r="K64" s="940"/>
    </row>
    <row r="65" spans="5:11" ht="24.75" customHeight="1" thickBot="1">
      <c r="E65" s="878"/>
      <c r="F65" s="189"/>
      <c r="G65" s="189"/>
      <c r="H65" s="187"/>
      <c r="I65" s="55"/>
      <c r="J65" s="300"/>
      <c r="K65" s="53"/>
    </row>
    <row r="66" spans="5:11" ht="24.75" customHeight="1"/>
    <row r="67" spans="5:11" ht="24.75" customHeight="1"/>
    <row r="68" spans="5:11" ht="24.75" customHeight="1"/>
    <row r="69" spans="5:11" ht="24.75" customHeight="1"/>
  </sheetData>
  <sheetProtection selectLockedCells="1" selectUnlockedCells="1"/>
  <mergeCells count="35">
    <mergeCell ref="E27:E28"/>
    <mergeCell ref="E29:E34"/>
    <mergeCell ref="N20:N21"/>
    <mergeCell ref="F15:M15"/>
    <mergeCell ref="N11:N12"/>
    <mergeCell ref="O11:O12"/>
    <mergeCell ref="E17:E25"/>
    <mergeCell ref="E15:E16"/>
    <mergeCell ref="F11:M11"/>
    <mergeCell ref="E11:E12"/>
    <mergeCell ref="F20:M20"/>
    <mergeCell ref="E2:J2"/>
    <mergeCell ref="E3:J3"/>
    <mergeCell ref="F6:M6"/>
    <mergeCell ref="F7:M7"/>
    <mergeCell ref="F8:M8"/>
    <mergeCell ref="E5:E9"/>
    <mergeCell ref="F5:M5"/>
    <mergeCell ref="F9:M9"/>
    <mergeCell ref="J64:K64"/>
    <mergeCell ref="F27:M27"/>
    <mergeCell ref="F53:M53"/>
    <mergeCell ref="E63:E65"/>
    <mergeCell ref="J63:K63"/>
    <mergeCell ref="F63:H63"/>
    <mergeCell ref="F31:M31"/>
    <mergeCell ref="E53:E54"/>
    <mergeCell ref="E55:E61"/>
    <mergeCell ref="F48:M48"/>
    <mergeCell ref="E45:E51"/>
    <mergeCell ref="F43:M43"/>
    <mergeCell ref="E43:E44"/>
    <mergeCell ref="E36:E37"/>
    <mergeCell ref="F36:M36"/>
    <mergeCell ref="E38:E41"/>
  </mergeCells>
  <hyperlinks>
    <hyperlink ref="X27" r:id="rId1" display="Insee.fr : Les Comptes de la Nation : Dépenses des administrations publiques ventilées par fonction en 2016" xr:uid="{00000000-0004-0000-1800-000000000000}"/>
    <hyperlink ref="X26" r:id="rId2" display=" Insee.fr :  Pauvreté en conditions de vie de 2004 à 2014 " xr:uid="{00000000-0004-0000-1800-000001000000}"/>
    <hyperlink ref="X13" r:id="rId3" location="consulter-sommaire" display="Insee.fr : Revenu, niveau de vie et pauvreté en 2014" xr:uid="{00000000-0004-0000-1800-000002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4"/>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4" tint="-0.249977111117893"/>
  </sheetPr>
  <dimension ref="B1:Y76"/>
  <sheetViews>
    <sheetView showGridLines="0" topLeftCell="A15" zoomScale="50" zoomScaleNormal="50" workbookViewId="0">
      <selection activeCell="E49" sqref="E49:E52"/>
    </sheetView>
  </sheetViews>
  <sheetFormatPr baseColWidth="10" defaultColWidth="10.296875" defaultRowHeight="15.75" customHeight="1"/>
  <cols>
    <col min="1" max="1" width="5" style="27" customWidth="1"/>
    <col min="2" max="3" width="10.296875" style="27" hidden="1" customWidth="1"/>
    <col min="4" max="4" width="14" style="27" customWidth="1"/>
    <col min="5" max="5" width="28.5" style="29" customWidth="1"/>
    <col min="6" max="6" width="42.796875" style="27" customWidth="1"/>
    <col min="7" max="7" width="20.5" style="27" customWidth="1"/>
    <col min="8" max="8" width="100.296875" style="27" bestFit="1" customWidth="1"/>
    <col min="9" max="9" width="31" style="27" customWidth="1"/>
    <col min="10" max="10" width="10.296875" style="266" customWidth="1"/>
    <col min="11" max="11" width="46.5" style="27" customWidth="1"/>
    <col min="12" max="12" width="37.5" style="27" customWidth="1"/>
    <col min="13" max="13" width="34" style="27" customWidth="1"/>
    <col min="14" max="14" width="56.796875" style="27" customWidth="1"/>
    <col min="15" max="15" width="74.5" style="27" customWidth="1"/>
    <col min="16" max="16" width="30.5" style="27" customWidth="1"/>
    <col min="17" max="17" width="32.796875" style="27" customWidth="1"/>
    <col min="18" max="19" width="11.5" style="27" customWidth="1"/>
    <col min="20" max="21" width="22.296875" style="27" customWidth="1"/>
    <col min="22" max="22" width="46.296875" style="27" customWidth="1"/>
    <col min="23" max="25" width="17" style="27" customWidth="1"/>
    <col min="26" max="16384" width="10.296875" style="27"/>
  </cols>
  <sheetData>
    <row r="1" spans="2:25" ht="15.75" customHeight="1" thickBot="1"/>
    <row r="2" spans="2:25" ht="73.8" customHeight="1">
      <c r="B2" s="27" t="s">
        <v>1310</v>
      </c>
      <c r="C2" s="27" t="s">
        <v>1279</v>
      </c>
      <c r="E2" s="817" t="str">
        <f>INDEX('SDG trad'!B18:C18,1,MATCH(Welcome!$S$6,$B$2:$D$2,0))</f>
        <v>Goal 16: Peace, Justice and Strong Institutions</v>
      </c>
      <c r="F2" s="818"/>
      <c r="G2" s="818"/>
      <c r="H2" s="818"/>
      <c r="I2" s="818"/>
      <c r="J2" s="819"/>
      <c r="K2" s="608"/>
      <c r="L2" s="608"/>
      <c r="M2" s="608"/>
      <c r="N2" s="608"/>
      <c r="O2" s="608"/>
      <c r="P2" s="608"/>
      <c r="Q2" s="608"/>
      <c r="R2" s="608"/>
      <c r="S2" s="608"/>
      <c r="T2" s="608"/>
      <c r="U2" s="608"/>
      <c r="V2" s="608"/>
      <c r="W2" s="28"/>
      <c r="X2" s="28"/>
      <c r="Y2" s="28"/>
    </row>
    <row r="3" spans="2:25" ht="73.8" customHeight="1" thickBot="1">
      <c r="E3" s="820" t="str">
        <f>INDEX('SDG trad'!E18:F18,1,MATCH(Welcome!$S$6,$B$2:$D$2,0))</f>
        <v>Promote peaceful and inclusive societies for sustainable development, provide access to justice for all and build effective, accountable and inclusive institutions at all levels</v>
      </c>
      <c r="F3" s="821"/>
      <c r="G3" s="821"/>
      <c r="H3" s="821"/>
      <c r="I3" s="821"/>
      <c r="J3" s="822"/>
      <c r="K3" s="527"/>
      <c r="L3" s="527"/>
      <c r="M3" s="527"/>
      <c r="N3" s="527"/>
      <c r="O3" s="527"/>
      <c r="P3" s="527"/>
      <c r="Q3" s="527"/>
      <c r="R3" s="527"/>
      <c r="S3" s="527"/>
      <c r="T3" s="527"/>
      <c r="U3" s="527"/>
      <c r="V3" s="527"/>
      <c r="W3" s="28"/>
      <c r="X3" s="28"/>
      <c r="Y3" s="28"/>
    </row>
    <row r="4" spans="2:25" ht="15.75" customHeight="1" thickBot="1">
      <c r="D4" s="29"/>
    </row>
    <row r="5" spans="2:25" s="31" customFormat="1" ht="30" customHeight="1">
      <c r="D5" s="29"/>
      <c r="E5" s="1105" t="str">
        <f>'SDG frame'!A14</f>
        <v>Targets considered key of Social Enterprises</v>
      </c>
      <c r="F5" s="406" t="str">
        <f>'Traductions complementaires'!A95</f>
        <v>16.1 Significantly reduce all forms of violence and related death rates everywhere</v>
      </c>
      <c r="G5" s="399"/>
      <c r="H5" s="400"/>
      <c r="I5" s="400"/>
      <c r="J5" s="401"/>
      <c r="K5" s="400"/>
      <c r="L5" s="400"/>
      <c r="M5" s="402"/>
      <c r="N5" s="30"/>
    </row>
    <row r="6" spans="2:25" s="31" customFormat="1" ht="30" customHeight="1">
      <c r="D6" s="29"/>
      <c r="E6" s="1106"/>
      <c r="F6" s="407" t="str">
        <f>'Traductions complementaires'!A96</f>
        <v>16.2 End abuse, exploitation, trafficking and all forms of violence against and torture of children</v>
      </c>
      <c r="G6" s="408"/>
      <c r="H6" s="403"/>
      <c r="I6" s="403"/>
      <c r="J6" s="404"/>
      <c r="K6" s="403"/>
      <c r="L6" s="403"/>
      <c r="M6" s="405"/>
      <c r="N6" s="30"/>
    </row>
    <row r="7" spans="2:25" s="31" customFormat="1" ht="30" customHeight="1">
      <c r="D7" s="29"/>
      <c r="E7" s="1106"/>
      <c r="F7" s="407" t="str">
        <f>'Traductions complementaires'!A97</f>
        <v>16.3 Promote the rule of law at the national and international levels and ensure equal access to justice for all</v>
      </c>
      <c r="G7" s="408"/>
      <c r="H7" s="403"/>
      <c r="I7" s="403"/>
      <c r="J7" s="404"/>
      <c r="K7" s="403"/>
      <c r="L7" s="403"/>
      <c r="M7" s="405"/>
      <c r="N7" s="30"/>
    </row>
    <row r="8" spans="2:25" s="31" customFormat="1" ht="30" customHeight="1">
      <c r="D8" s="29"/>
      <c r="E8" s="1106"/>
      <c r="F8" s="407" t="str">
        <f>'Traductions complementaires'!A98</f>
        <v>16.5 Substantially reduce corruption and bribery in all their forms</v>
      </c>
      <c r="G8" s="408"/>
      <c r="H8" s="403"/>
      <c r="I8" s="403"/>
      <c r="J8" s="404"/>
      <c r="K8" s="403"/>
      <c r="L8" s="403"/>
      <c r="M8" s="405"/>
      <c r="N8" s="30"/>
    </row>
    <row r="9" spans="2:25" s="31" customFormat="1" ht="30" customHeight="1">
      <c r="D9" s="29"/>
      <c r="E9" s="1106"/>
      <c r="F9" s="407" t="str">
        <f>'Traductions complementaires'!A99</f>
        <v>16.10 Ensure public access to information and protect fundamental freedoms, in accordance with national legislation and international agreements</v>
      </c>
      <c r="G9" s="408"/>
      <c r="H9" s="403"/>
      <c r="I9" s="403"/>
      <c r="J9" s="404"/>
      <c r="K9" s="403"/>
      <c r="L9" s="403"/>
      <c r="M9" s="405"/>
      <c r="N9" s="30"/>
    </row>
    <row r="10" spans="2:25" s="31" customFormat="1" ht="30" customHeight="1" thickBot="1">
      <c r="D10" s="29"/>
      <c r="E10" s="1107"/>
      <c r="F10" s="409" t="str">
        <f>'Traductions complementaires'!A100</f>
        <v>16.b Promote and enforce non-discriminatory laws and policies for sustainable development</v>
      </c>
      <c r="G10" s="410"/>
      <c r="H10" s="411"/>
      <c r="I10" s="411"/>
      <c r="J10" s="412"/>
      <c r="K10" s="411"/>
      <c r="L10" s="411"/>
      <c r="M10" s="413"/>
      <c r="N10" s="30"/>
    </row>
    <row r="11" spans="2:25" ht="15.75" customHeight="1" thickBot="1">
      <c r="E11" s="27"/>
    </row>
    <row r="12" spans="2:25" ht="30" customHeight="1" thickBot="1">
      <c r="E12" s="749" t="str">
        <f>'SDG frame'!A20</f>
        <v>A - Global outreach (people)</v>
      </c>
      <c r="F12" s="755" t="str">
        <f>'SDG frame'!A36</f>
        <v>Indicators</v>
      </c>
      <c r="G12" s="756"/>
      <c r="H12" s="757"/>
      <c r="I12" s="758"/>
      <c r="J12" s="758"/>
      <c r="K12" s="758"/>
      <c r="L12" s="757"/>
      <c r="M12" s="759"/>
      <c r="N12" s="745" t="str">
        <f>'SDG frame'!A10</f>
        <v>Specify depending on the SDG:</v>
      </c>
      <c r="O12" s="745" t="str">
        <f>'SDG frame'!A11</f>
        <v>Additional segmentation for target public relevant for SDG's targets</v>
      </c>
    </row>
    <row r="13" spans="2:25" ht="30" customHeight="1">
      <c r="E13" s="750"/>
      <c r="F13" s="4" t="str">
        <f>' 15 '!F12</f>
        <v>Indicator parameter</v>
      </c>
      <c r="G13" s="491" t="str">
        <f>' 15 '!G12</f>
        <v>Indicator code</v>
      </c>
      <c r="H13" s="520" t="str">
        <f>' 15 '!H12</f>
        <v>Title of the indicator</v>
      </c>
      <c r="I13" s="507" t="str">
        <f>' 15 '!I12</f>
        <v>Output</v>
      </c>
      <c r="J13" s="521" t="str">
        <f>' 15 '!J12</f>
        <v>Unit</v>
      </c>
      <c r="K13" s="522" t="str">
        <f>' 15 '!K12</f>
        <v>Comments</v>
      </c>
      <c r="L13" s="4" t="str">
        <f>' 15 '!L12</f>
        <v>IRIS reference</v>
      </c>
      <c r="M13" s="520" t="str">
        <f>' 15 '!M12</f>
        <v>IRIS code</v>
      </c>
      <c r="N13" s="746"/>
      <c r="O13" s="746"/>
    </row>
    <row r="14" spans="2:25" ht="43.05" customHeight="1">
      <c r="B14" s="17" t="s">
        <v>634</v>
      </c>
      <c r="C14" s="473" t="s">
        <v>1637</v>
      </c>
      <c r="E14" s="751" t="str">
        <f>'SDG frame'!A21</f>
        <v>Scale in total number of beneficiaries reached/ covered</v>
      </c>
      <c r="F14" s="17" t="str">
        <f>INDEX($B14:$D14,1,MATCH(Welcome!$S$6,$B$2:$D$2,0))</f>
        <v>Access to justice (advocates)</v>
      </c>
      <c r="G14" s="41" t="s">
        <v>901</v>
      </c>
      <c r="H14" s="68" t="str">
        <f>INDEX('IRIS indicators traductions'!$B$3:$I$49,MATCH(M14,'IRIS indicators traductions'!$B$5:$B$49,0)+2,MATCH(Welcome!$S$6,'IRIS indicators traductions'!$G$4:$I$4,0)+5)</f>
        <v>Number of unique individuals who were clients of the organization during the reporting period.</v>
      </c>
      <c r="I14" s="339"/>
      <c r="J14" s="338" t="s">
        <v>918</v>
      </c>
      <c r="K14" s="340"/>
      <c r="L14" s="171" t="str">
        <f>INDEX('IRIS indicators traductions'!$B$3:$I$49,MATCH(M14,'IRIS indicators traductions'!$B$5:$B$49,0)+2,MATCH(Welcome!$S$6,'IRIS indicators traductions'!$C$4:$E$4,0)+1)</f>
        <v xml:space="preserve">Client Individuals: Total </v>
      </c>
      <c r="M14" s="152" t="s">
        <v>33</v>
      </c>
      <c r="N14" s="62" t="s">
        <v>37</v>
      </c>
      <c r="O14" s="176" t="s">
        <v>37</v>
      </c>
    </row>
    <row r="15" spans="2:25" ht="38.25" customHeight="1" thickBot="1">
      <c r="B15" s="68" t="s">
        <v>635</v>
      </c>
      <c r="C15" s="57" t="s">
        <v>1638</v>
      </c>
      <c r="E15" s="751"/>
      <c r="F15" s="17"/>
      <c r="G15" s="41" t="s">
        <v>902</v>
      </c>
      <c r="H15" s="137" t="str">
        <f>INDEX($B15:$D15,1,MATCH(Welcome!$S$6,$B$2:$D$2,0))</f>
        <v>Number of people benefiting from protection (women violence, children trafficking)</v>
      </c>
      <c r="I15" s="292"/>
      <c r="J15" s="264" t="s">
        <v>918</v>
      </c>
      <c r="K15" s="293"/>
      <c r="L15" s="8" t="s">
        <v>37</v>
      </c>
      <c r="M15" s="152" t="s">
        <v>37</v>
      </c>
      <c r="N15" s="62"/>
      <c r="O15" s="176"/>
    </row>
    <row r="16" spans="2:25" ht="28.05" customHeight="1" thickBot="1">
      <c r="E16" s="751"/>
      <c r="F16" s="162"/>
      <c r="G16" s="88"/>
      <c r="H16" s="94"/>
      <c r="I16" s="94"/>
      <c r="J16" s="88"/>
      <c r="K16" s="94"/>
      <c r="L16" s="14"/>
      <c r="M16" s="225"/>
      <c r="N16" s="62"/>
      <c r="O16" s="176"/>
    </row>
    <row r="17" spans="2:15" ht="30" customHeight="1" thickBot="1">
      <c r="E17" s="751"/>
      <c r="F17" s="1099" t="str">
        <f>'SDG frame'!A51</f>
        <v>Indicators related to prevention</v>
      </c>
      <c r="G17" s="1100"/>
      <c r="H17" s="1101"/>
      <c r="I17" s="765"/>
      <c r="J17" s="765"/>
      <c r="K17" s="765"/>
      <c r="L17" s="1101"/>
      <c r="M17" s="1102"/>
      <c r="N17" s="745" t="str">
        <f>N12</f>
        <v>Specify depending on the SDG:</v>
      </c>
      <c r="O17" s="745" t="str">
        <f>O12</f>
        <v>Additional segmentation for target public relevant for SDG's targets</v>
      </c>
    </row>
    <row r="18" spans="2:15" ht="30" customHeight="1">
      <c r="E18" s="751"/>
      <c r="F18" s="4" t="str">
        <f>F13</f>
        <v>Indicator parameter</v>
      </c>
      <c r="G18" s="491" t="str">
        <f t="shared" ref="G18:M18" si="0">G13</f>
        <v>Indicator code</v>
      </c>
      <c r="H18" s="520" t="str">
        <f t="shared" si="0"/>
        <v>Title of the indicator</v>
      </c>
      <c r="I18" s="507" t="str">
        <f t="shared" si="0"/>
        <v>Output</v>
      </c>
      <c r="J18" s="521" t="str">
        <f t="shared" si="0"/>
        <v>Unit</v>
      </c>
      <c r="K18" s="522" t="str">
        <f t="shared" si="0"/>
        <v>Comments</v>
      </c>
      <c r="L18" s="4" t="str">
        <f t="shared" si="0"/>
        <v>IRIS reference</v>
      </c>
      <c r="M18" s="520" t="str">
        <f t="shared" si="0"/>
        <v>IRIS code</v>
      </c>
      <c r="N18" s="746"/>
      <c r="O18" s="746"/>
    </row>
    <row r="19" spans="2:15" ht="41.55" customHeight="1" thickBot="1">
      <c r="B19" s="62" t="s">
        <v>637</v>
      </c>
      <c r="C19" s="27" t="s">
        <v>1639</v>
      </c>
      <c r="E19" s="751"/>
      <c r="F19" s="17"/>
      <c r="G19" s="41" t="s">
        <v>903</v>
      </c>
      <c r="H19" s="68" t="str">
        <f>INDEX('IRIS indicators traductions'!$B$3:$I$49,MATCH(M19,'IRIS indicators traductions'!$B$5:$B$49,0)+2,MATCH(Welcome!$S$6,'IRIS indicators traductions'!$G$4:$I$4,0)+5)&amp;" *"</f>
        <v>Number of individuals who received group-based training from the organization during the reporting period *</v>
      </c>
      <c r="I19" s="273"/>
      <c r="J19" s="274" t="s">
        <v>918</v>
      </c>
      <c r="K19" s="275"/>
      <c r="L19" s="171" t="str">
        <f>INDEX('IRIS indicators traductions'!$B$3:$I$49,MATCH(M19,'IRIS indicators traductions'!$B$5:$B$49,0)+2,MATCH(Welcome!$S$6,'IRIS indicators traductions'!$C$4:$E$4,0)+1)</f>
        <v xml:space="preserve">Individuals Trained: Group-Based Training </v>
      </c>
      <c r="M19" s="110" t="s">
        <v>449</v>
      </c>
      <c r="N19" s="452" t="str">
        <f>INDEX($B19:$D19,1,MATCH(Welcome!$S$6,$B$2:$D$2,0))</f>
        <v>violence</v>
      </c>
      <c r="O19" s="176" t="s">
        <v>37</v>
      </c>
    </row>
    <row r="20" spans="2:15" ht="32.549999999999997" customHeight="1">
      <c r="B20" s="62" t="s">
        <v>638</v>
      </c>
      <c r="C20" s="27" t="s">
        <v>1640</v>
      </c>
      <c r="E20" s="751"/>
      <c r="F20" s="17"/>
      <c r="G20" s="41"/>
      <c r="H20" s="68"/>
      <c r="I20" s="68"/>
      <c r="J20" s="41"/>
      <c r="K20" s="68"/>
      <c r="L20" s="8"/>
      <c r="M20" s="110"/>
      <c r="N20" s="452" t="str">
        <f>INDEX($B20:$D20,1,MATCH(Welcome!$S$6,$B$2:$D$2,0))</f>
        <v>child labor</v>
      </c>
      <c r="O20" s="176"/>
    </row>
    <row r="21" spans="2:15" ht="32.549999999999997" customHeight="1">
      <c r="B21" s="62" t="s">
        <v>639</v>
      </c>
      <c r="C21" s="27" t="s">
        <v>1641</v>
      </c>
      <c r="E21" s="751"/>
      <c r="F21" s="17"/>
      <c r="G21" s="41"/>
      <c r="H21" s="68"/>
      <c r="I21" s="68"/>
      <c r="J21" s="41"/>
      <c r="K21" s="68"/>
      <c r="L21" s="8"/>
      <c r="M21" s="110"/>
      <c r="N21" s="452" t="str">
        <f>INDEX($B21:$D21,1,MATCH(Welcome!$S$6,$B$2:$D$2,0))</f>
        <v xml:space="preserve">child abuse </v>
      </c>
      <c r="O21" s="176"/>
    </row>
    <row r="22" spans="2:15" ht="32.549999999999997" customHeight="1">
      <c r="B22" s="62" t="s">
        <v>640</v>
      </c>
      <c r="C22" s="27" t="s">
        <v>1642</v>
      </c>
      <c r="E22" s="751"/>
      <c r="F22" s="17"/>
      <c r="G22" s="41"/>
      <c r="H22" s="68"/>
      <c r="I22" s="68"/>
      <c r="J22" s="41"/>
      <c r="K22" s="68"/>
      <c r="L22" s="8"/>
      <c r="M22" s="110"/>
      <c r="N22" s="452" t="str">
        <f>INDEX($B22:$D22,1,MATCH(Welcome!$S$6,$B$2:$D$2,0))</f>
        <v>child trafficking</v>
      </c>
      <c r="O22" s="176"/>
    </row>
    <row r="23" spans="2:15" ht="32.549999999999997" customHeight="1">
      <c r="B23" s="62" t="s">
        <v>641</v>
      </c>
      <c r="C23" s="27" t="s">
        <v>1643</v>
      </c>
      <c r="E23" s="751"/>
      <c r="F23" s="17"/>
      <c r="G23" s="41"/>
      <c r="H23" s="68"/>
      <c r="I23" s="68"/>
      <c r="J23" s="41"/>
      <c r="K23" s="68"/>
      <c r="L23" s="8"/>
      <c r="M23" s="110"/>
      <c r="N23" s="452" t="str">
        <f>INDEX($B23:$D23,1,MATCH(Welcome!$S$6,$B$2:$D$2,0))</f>
        <v>corruption</v>
      </c>
      <c r="O23" s="176"/>
    </row>
    <row r="24" spans="2:15" ht="32.549999999999997" customHeight="1" thickBot="1">
      <c r="B24" s="134" t="s">
        <v>418</v>
      </c>
      <c r="C24" s="27" t="s">
        <v>1644</v>
      </c>
      <c r="E24" s="752"/>
      <c r="F24" s="162"/>
      <c r="G24" s="88"/>
      <c r="H24" s="94"/>
      <c r="I24" s="94"/>
      <c r="J24" s="88"/>
      <c r="K24" s="94"/>
      <c r="L24" s="14"/>
      <c r="M24" s="125"/>
      <c r="N24" s="453" t="str">
        <f>INDEX($B24:$D24,1,MATCH(Welcome!$S$6,$B$2:$D$2,0))</f>
        <v>discrimination</v>
      </c>
      <c r="O24" s="177"/>
    </row>
    <row r="25" spans="2:15" ht="24" customHeight="1" thickBot="1">
      <c r="E25" s="27"/>
    </row>
    <row r="26" spans="2:15" ht="25.5" customHeight="1" thickBot="1">
      <c r="E26" s="747" t="str">
        <f>'SDG frame'!A22</f>
        <v>B - Global outreach (product)</v>
      </c>
      <c r="F26" s="760" t="str">
        <f>F12</f>
        <v>Indicators</v>
      </c>
      <c r="G26" s="761"/>
      <c r="H26" s="762"/>
      <c r="I26" s="763"/>
      <c r="J26" s="763"/>
      <c r="K26" s="763"/>
      <c r="L26" s="762"/>
      <c r="M26" s="764"/>
      <c r="N26" s="753" t="str">
        <f>N17</f>
        <v>Specify depending on the SDG:</v>
      </c>
    </row>
    <row r="27" spans="2:15" ht="25.5" customHeight="1">
      <c r="E27" s="748"/>
      <c r="F27" s="18" t="str">
        <f>F18</f>
        <v>Indicator parameter</v>
      </c>
      <c r="G27" s="492" t="str">
        <f t="shared" ref="G27:M27" si="1">G18</f>
        <v>Indicator code</v>
      </c>
      <c r="H27" s="493" t="str">
        <f t="shared" si="1"/>
        <v>Title of the indicator</v>
      </c>
      <c r="I27" s="503" t="str">
        <f t="shared" si="1"/>
        <v>Output</v>
      </c>
      <c r="J27" s="515" t="str">
        <f t="shared" si="1"/>
        <v>Unit</v>
      </c>
      <c r="K27" s="516" t="str">
        <f t="shared" si="1"/>
        <v>Comments</v>
      </c>
      <c r="L27" s="18" t="str">
        <f t="shared" si="1"/>
        <v>IRIS reference</v>
      </c>
      <c r="M27" s="493" t="str">
        <f t="shared" si="1"/>
        <v>IRIS code</v>
      </c>
      <c r="N27" s="754"/>
    </row>
    <row r="28" spans="2:15" ht="39" customHeight="1" thickBot="1">
      <c r="B28" s="151" t="s">
        <v>659</v>
      </c>
      <c r="C28" s="57" t="s">
        <v>1645</v>
      </c>
      <c r="E28" s="1108" t="str">
        <f>'SDG frame'!A23</f>
        <v xml:space="preserve">Scale in total number of products sold / distributed / offered </v>
      </c>
      <c r="F28" s="166"/>
      <c r="G28" s="41" t="s">
        <v>904</v>
      </c>
      <c r="H28" s="137" t="str">
        <f>INDEX($B28:$D28,1,MATCH(Welcome!$S$6,$B$2:$D$2,0))</f>
        <v>Number of substantiated complaints received by the organisation</v>
      </c>
      <c r="I28" s="386"/>
      <c r="J28" s="387" t="s">
        <v>918</v>
      </c>
      <c r="K28" s="388"/>
      <c r="L28" s="168" t="s">
        <v>37</v>
      </c>
      <c r="M28" s="149" t="s">
        <v>37</v>
      </c>
      <c r="N28" s="452" t="str">
        <f>INDEX($B28:$D28,1,MATCH(Welcome!$S$6,$B$2:$D$2,0))</f>
        <v>Number of substantiated complaints received by the organisation</v>
      </c>
    </row>
    <row r="29" spans="2:15" ht="30" customHeight="1">
      <c r="B29" s="601" t="s">
        <v>650</v>
      </c>
      <c r="C29" s="27" t="s">
        <v>1656</v>
      </c>
      <c r="E29" s="1108"/>
      <c r="F29" s="168"/>
      <c r="G29" s="168"/>
      <c r="H29" s="151"/>
      <c r="I29" s="151"/>
      <c r="J29" s="149"/>
      <c r="K29" s="151"/>
      <c r="L29" s="149"/>
      <c r="M29" s="149"/>
      <c r="N29" s="182" t="str">
        <f>INDEX($B29:$D29,1,MATCH(Welcome!$S$6,$B$2:$D$2,0))</f>
        <v>breaches of customer privacy and losses of customer data</v>
      </c>
    </row>
    <row r="30" spans="2:15" ht="27" customHeight="1">
      <c r="B30" s="600" t="s">
        <v>651</v>
      </c>
      <c r="C30" s="27" t="s">
        <v>1657</v>
      </c>
      <c r="E30" s="1108"/>
      <c r="F30" s="168"/>
      <c r="G30" s="168"/>
      <c r="H30" s="151"/>
      <c r="I30" s="151"/>
      <c r="J30" s="149"/>
      <c r="K30" s="151"/>
      <c r="L30" s="149"/>
      <c r="M30" s="149"/>
      <c r="N30" s="182" t="str">
        <f>INDEX($B30:$D30,1,MATCH(Welcome!$S$6,$B$2:$D$2,0))</f>
        <v>environmental impacts</v>
      </c>
    </row>
    <row r="31" spans="2:15" ht="27" customHeight="1">
      <c r="B31" s="600" t="s">
        <v>652</v>
      </c>
      <c r="C31" s="27" t="s">
        <v>1658</v>
      </c>
      <c r="E31" s="1108"/>
      <c r="F31" s="168"/>
      <c r="G31" s="168"/>
      <c r="H31" s="151"/>
      <c r="I31" s="151"/>
      <c r="J31" s="149"/>
      <c r="K31" s="151"/>
      <c r="L31" s="149"/>
      <c r="M31" s="149"/>
      <c r="N31" s="182" t="str">
        <f>INDEX($B31:$D31,1,MATCH(Welcome!$S$6,$B$2:$D$2,0))</f>
        <v>human rights impacts</v>
      </c>
    </row>
    <row r="32" spans="2:15" ht="27" customHeight="1">
      <c r="B32" s="600" t="s">
        <v>653</v>
      </c>
      <c r="C32" s="27" t="s">
        <v>1659</v>
      </c>
      <c r="E32" s="1108"/>
      <c r="F32" s="168"/>
      <c r="G32" s="168"/>
      <c r="H32" s="151"/>
      <c r="I32" s="151"/>
      <c r="J32" s="149"/>
      <c r="K32" s="151"/>
      <c r="L32" s="149"/>
      <c r="M32" s="149"/>
      <c r="N32" s="182" t="str">
        <f>INDEX($B32:$D32,1,MATCH(Welcome!$S$6,$B$2:$D$2,0))</f>
        <v>impacts on society</v>
      </c>
    </row>
    <row r="33" spans="2:14" ht="27" customHeight="1">
      <c r="B33" s="600" t="s">
        <v>654</v>
      </c>
      <c r="C33" s="27" t="s">
        <v>1660</v>
      </c>
      <c r="E33" s="1108"/>
      <c r="F33" s="168"/>
      <c r="G33" s="168"/>
      <c r="H33" s="151"/>
      <c r="I33" s="151"/>
      <c r="J33" s="149"/>
      <c r="K33" s="151"/>
      <c r="L33" s="149"/>
      <c r="M33" s="149"/>
      <c r="N33" s="182" t="str">
        <f>INDEX($B33:$D33,1,MATCH(Welcome!$S$6,$B$2:$D$2,0))</f>
        <v>labour practices</v>
      </c>
    </row>
    <row r="34" spans="2:14" ht="27" customHeight="1">
      <c r="B34" s="600" t="s">
        <v>655</v>
      </c>
      <c r="C34" s="27" t="s">
        <v>1643</v>
      </c>
      <c r="E34" s="1108"/>
      <c r="F34" s="168"/>
      <c r="G34" s="168"/>
      <c r="H34" s="151"/>
      <c r="I34" s="151"/>
      <c r="J34" s="149"/>
      <c r="K34" s="151"/>
      <c r="L34" s="149"/>
      <c r="M34" s="149"/>
      <c r="N34" s="195" t="str">
        <f>INDEX($B34:$D34,1,MATCH(Welcome!$S$6,$B$2:$D$2,0))</f>
        <v>corruption</v>
      </c>
    </row>
    <row r="35" spans="2:14" ht="27" customHeight="1">
      <c r="B35" s="602" t="s">
        <v>656</v>
      </c>
      <c r="C35" s="27" t="s">
        <v>1644</v>
      </c>
      <c r="E35" s="1108"/>
      <c r="F35" s="168"/>
      <c r="G35" s="168"/>
      <c r="H35" s="151"/>
      <c r="I35" s="151"/>
      <c r="J35" s="149"/>
      <c r="K35" s="151"/>
      <c r="L35" s="149"/>
      <c r="M35" s="149"/>
      <c r="N35" s="195" t="str">
        <f>INDEX($B35:$D35,1,MATCH(Welcome!$S$6,$B$2:$D$2,0))</f>
        <v>discrimination</v>
      </c>
    </row>
    <row r="36" spans="2:14" ht="29.25" customHeight="1" thickBot="1">
      <c r="B36" s="602" t="s">
        <v>657</v>
      </c>
      <c r="C36" s="27" t="s">
        <v>1661</v>
      </c>
      <c r="E36" s="1109"/>
      <c r="F36" s="192"/>
      <c r="G36" s="192"/>
      <c r="H36" s="179"/>
      <c r="I36" s="179"/>
      <c r="J36" s="180"/>
      <c r="K36" s="179"/>
      <c r="L36" s="180"/>
      <c r="M36" s="180"/>
      <c r="N36" s="40" t="str">
        <f>INDEX($B36:$D36,1,MATCH(Welcome!$S$6,$B$2:$D$2,0))</f>
        <v>violence against women</v>
      </c>
    </row>
    <row r="37" spans="2:14" ht="18.600000000000001" thickBot="1">
      <c r="B37" s="40" t="s">
        <v>658</v>
      </c>
      <c r="C37" s="27" t="s">
        <v>1662</v>
      </c>
      <c r="E37" s="27"/>
    </row>
    <row r="38" spans="2:14" ht="23.55" customHeight="1" thickBot="1">
      <c r="E38" s="788" t="str">
        <f>'SDG frame'!A24</f>
        <v>C - Accessibility/ affordability</v>
      </c>
      <c r="F38" s="840" t="str">
        <f>'SDG frame'!A53</f>
        <v>Indicators related to accessibility</v>
      </c>
      <c r="G38" s="805"/>
      <c r="H38" s="805"/>
      <c r="I38" s="806"/>
      <c r="J38" s="806"/>
      <c r="K38" s="806"/>
      <c r="L38" s="805"/>
      <c r="M38" s="807"/>
    </row>
    <row r="39" spans="2:14" ht="23.55" customHeight="1">
      <c r="E39" s="789"/>
      <c r="F39" s="20" t="str">
        <f>F27</f>
        <v>Indicator parameter</v>
      </c>
      <c r="G39" s="252" t="str">
        <f t="shared" ref="G39:M39" si="2">G27</f>
        <v>Indicator code</v>
      </c>
      <c r="H39" s="523" t="str">
        <f t="shared" si="2"/>
        <v>Title of the indicator</v>
      </c>
      <c r="I39" s="505" t="str">
        <f t="shared" si="2"/>
        <v>Output</v>
      </c>
      <c r="J39" s="524" t="str">
        <f t="shared" si="2"/>
        <v>Unit</v>
      </c>
      <c r="K39" s="525" t="str">
        <f t="shared" si="2"/>
        <v>Comments</v>
      </c>
      <c r="L39" s="231" t="str">
        <f t="shared" si="2"/>
        <v>IRIS reference</v>
      </c>
      <c r="M39" s="494" t="str">
        <f t="shared" si="2"/>
        <v>IRIS code</v>
      </c>
    </row>
    <row r="40" spans="2:14" ht="36.6" thickBot="1">
      <c r="B40" s="168" t="s">
        <v>661</v>
      </c>
      <c r="C40" s="473" t="s">
        <v>1646</v>
      </c>
      <c r="E40" s="790" t="str">
        <f>'SDG frame'!A25</f>
        <v>Indicators to track ease of access / efforts to reach the target population</v>
      </c>
      <c r="F40" s="17" t="str">
        <f>INDEX($B40:$D40,1,MATCH(Welcome!$S$6,$B$2:$D$2,0))</f>
        <v>Lawyers</v>
      </c>
      <c r="G40" s="41" t="s">
        <v>905</v>
      </c>
      <c r="H40" s="68" t="str">
        <f>INDEX('IRIS indicators traductions'!$B$3:$I$49,MATCH(M40,'IRIS indicators traductions'!$B$5:$B$49,0)+2,MATCH(Welcome!$S$6,'IRIS indicators traductions'!$G$4:$I$4,0)+5)</f>
        <v>Number of unique client individuals who were served by the organization and provided access, during the reporting period, to products/services they were unable to access prior to the reporting period</v>
      </c>
      <c r="I40" s="386"/>
      <c r="J40" s="387" t="s">
        <v>918</v>
      </c>
      <c r="K40" s="388"/>
      <c r="L40" s="171" t="str">
        <f>INDEX('IRIS indicators traductions'!$B$3:$I$49,MATCH(M40,'IRIS indicators traductions'!$B$5:$B$49,0)+2,MATCH(Welcome!$S$6,'IRIS indicators traductions'!$C$4:$E$4,0)+1)</f>
        <v xml:space="preserve">Number of client individuals, provided new access </v>
      </c>
      <c r="M40" s="9" t="s">
        <v>49</v>
      </c>
    </row>
    <row r="41" spans="2:14" ht="15" customHeight="1" thickBot="1">
      <c r="E41" s="790"/>
      <c r="F41" s="42"/>
      <c r="G41" s="43"/>
      <c r="H41" s="43"/>
      <c r="I41" s="43"/>
      <c r="J41" s="43"/>
      <c r="K41" s="43"/>
      <c r="L41" s="43"/>
      <c r="M41" s="44"/>
    </row>
    <row r="42" spans="2:14" ht="22.5" customHeight="1" thickBot="1">
      <c r="E42" s="790"/>
      <c r="F42" s="840" t="str">
        <f>'SDG frame'!A54</f>
        <v>Indicators related to affordability</v>
      </c>
      <c r="G42" s="804"/>
      <c r="H42" s="805" t="s">
        <v>26</v>
      </c>
      <c r="I42" s="805"/>
      <c r="J42" s="805"/>
      <c r="K42" s="805"/>
      <c r="L42" s="805"/>
      <c r="M42" s="807"/>
    </row>
    <row r="43" spans="2:14" ht="22.5" customHeight="1">
      <c r="E43" s="790"/>
      <c r="F43" s="20" t="str">
        <f>F39</f>
        <v>Indicator parameter</v>
      </c>
      <c r="G43" s="252" t="str">
        <f t="shared" ref="G43:M43" si="3">G39</f>
        <v>Indicator code</v>
      </c>
      <c r="H43" s="523" t="str">
        <f t="shared" si="3"/>
        <v>Title of the indicator</v>
      </c>
      <c r="I43" s="505" t="str">
        <f t="shared" si="3"/>
        <v>Output</v>
      </c>
      <c r="J43" s="524" t="str">
        <f t="shared" si="3"/>
        <v>Unit</v>
      </c>
      <c r="K43" s="525" t="str">
        <f t="shared" si="3"/>
        <v>Comments</v>
      </c>
      <c r="L43" s="231" t="str">
        <f t="shared" si="3"/>
        <v>IRIS reference</v>
      </c>
      <c r="M43" s="494" t="str">
        <f t="shared" si="3"/>
        <v>IRIS code</v>
      </c>
    </row>
    <row r="44" spans="2:14" ht="18">
      <c r="E44" s="790"/>
      <c r="F44" s="149" t="s">
        <v>37</v>
      </c>
      <c r="G44" s="149"/>
      <c r="H44" s="169" t="s">
        <v>37</v>
      </c>
      <c r="I44" s="169"/>
      <c r="J44" s="168"/>
      <c r="K44" s="169"/>
      <c r="L44" s="149" t="s">
        <v>37</v>
      </c>
      <c r="M44" s="170" t="s">
        <v>37</v>
      </c>
    </row>
    <row r="45" spans="2:14" ht="18.600000000000001" thickBot="1">
      <c r="E45" s="791"/>
      <c r="F45" s="88"/>
      <c r="G45" s="88"/>
      <c r="H45" s="90"/>
      <c r="I45" s="90"/>
      <c r="J45" s="88"/>
      <c r="K45" s="90"/>
      <c r="L45" s="153"/>
      <c r="M45" s="47"/>
    </row>
    <row r="46" spans="2:14" ht="15" thickBot="1">
      <c r="E46" s="27"/>
    </row>
    <row r="47" spans="2:14" ht="33" customHeight="1">
      <c r="E47" s="796" t="str">
        <f>'SDG frame'!A26</f>
        <v>D - Satisfaction</v>
      </c>
      <c r="F47" s="800" t="str">
        <f>'SDG frame'!A36</f>
        <v>Indicators</v>
      </c>
      <c r="G47" s="800"/>
      <c r="H47" s="801"/>
      <c r="I47" s="802"/>
      <c r="J47" s="802"/>
      <c r="K47" s="802"/>
      <c r="L47" s="801"/>
      <c r="M47" s="803"/>
    </row>
    <row r="48" spans="2:14" ht="33" customHeight="1">
      <c r="E48" s="797"/>
      <c r="F48" s="613" t="str">
        <f t="shared" ref="F48:M48" si="4">F43</f>
        <v>Indicator parameter</v>
      </c>
      <c r="G48" s="508" t="str">
        <f t="shared" si="4"/>
        <v>Indicator code</v>
      </c>
      <c r="H48" s="509" t="str">
        <f t="shared" si="4"/>
        <v>Title of the indicator</v>
      </c>
      <c r="I48" s="508" t="str">
        <f t="shared" si="4"/>
        <v>Output</v>
      </c>
      <c r="J48" s="508" t="str">
        <f t="shared" si="4"/>
        <v>Unit</v>
      </c>
      <c r="K48" s="508" t="str">
        <f t="shared" si="4"/>
        <v>Comments</v>
      </c>
      <c r="L48" s="508" t="str">
        <f t="shared" si="4"/>
        <v>IRIS reference</v>
      </c>
      <c r="M48" s="509" t="str">
        <f t="shared" si="4"/>
        <v>IRIS code</v>
      </c>
    </row>
    <row r="49" spans="2:13" ht="30" customHeight="1">
      <c r="B49" s="58" t="s">
        <v>1781</v>
      </c>
      <c r="C49" s="632" t="s">
        <v>1778</v>
      </c>
      <c r="E49" s="798" t="str">
        <f>'SDG frame'!A27</f>
        <v>Indicators to measure beneficiary's satisfaction (see Definitions tab)</v>
      </c>
      <c r="F49" s="11"/>
      <c r="G49" s="8" t="s">
        <v>1827</v>
      </c>
      <c r="H49" s="632" t="str">
        <f>INDEX($B49:$D49,1,MATCH(Welcome!$S$6,$B$2:$D$2,0))</f>
        <v>Price-performance ratio</v>
      </c>
      <c r="I49" s="290"/>
      <c r="J49" s="263"/>
      <c r="K49" s="291"/>
      <c r="L49" s="37" t="s">
        <v>37</v>
      </c>
      <c r="M49" s="38"/>
    </row>
    <row r="50" spans="2:13" ht="30" customHeight="1">
      <c r="B50" s="58" t="s">
        <v>1779</v>
      </c>
      <c r="C50" s="634" t="s">
        <v>1779</v>
      </c>
      <c r="E50" s="798"/>
      <c r="F50" s="11"/>
      <c r="G50" s="8" t="s">
        <v>1828</v>
      </c>
      <c r="H50" s="634" t="str">
        <f>INDEX($B50:$D50,1,MATCH(Welcome!$S$6,$B$2:$D$2,0))</f>
        <v>Net Promoter Score</v>
      </c>
      <c r="I50" s="302"/>
      <c r="J50" s="303"/>
      <c r="K50" s="304"/>
      <c r="L50" s="33" t="s">
        <v>37</v>
      </c>
      <c r="M50" s="152"/>
    </row>
    <row r="51" spans="2:13" ht="30" customHeight="1" thickBot="1">
      <c r="B51" s="58" t="s">
        <v>1782</v>
      </c>
      <c r="C51" s="634" t="s">
        <v>1780</v>
      </c>
      <c r="E51" s="798"/>
      <c r="F51" s="11"/>
      <c r="G51" s="8" t="s">
        <v>1829</v>
      </c>
      <c r="H51" s="634" t="str">
        <f>INDEX($B51:$D51,1,MATCH(Welcome!$S$6,$B$2:$D$2,0))</f>
        <v>Effort Rate</v>
      </c>
      <c r="I51" s="305"/>
      <c r="J51" s="306"/>
      <c r="K51" s="307"/>
      <c r="L51" s="37" t="s">
        <v>37</v>
      </c>
      <c r="M51" s="38"/>
    </row>
    <row r="52" spans="2:13" ht="18.600000000000001" customHeight="1" thickBot="1">
      <c r="B52" s="683" t="s">
        <v>1983</v>
      </c>
      <c r="C52" s="57" t="s">
        <v>1984</v>
      </c>
      <c r="E52" s="799"/>
      <c r="F52" s="52"/>
      <c r="G52" s="14"/>
      <c r="H52" s="644"/>
      <c r="I52" s="644"/>
      <c r="J52" s="487"/>
      <c r="K52" s="644"/>
      <c r="L52" s="46"/>
      <c r="M52" s="47"/>
    </row>
    <row r="53" spans="2:13" ht="40.049999999999997" customHeight="1" thickBot="1">
      <c r="B53" s="60" t="s">
        <v>662</v>
      </c>
      <c r="C53" s="57" t="s">
        <v>1647</v>
      </c>
      <c r="E53" s="27"/>
    </row>
    <row r="54" spans="2:13" ht="17.55" customHeight="1" thickBot="1">
      <c r="E54" s="794" t="str">
        <f>'SDG frame'!A28</f>
        <v>E - Outcome</v>
      </c>
      <c r="F54" s="838" t="str">
        <f>'SDG frame'!A55</f>
        <v>Indicators on observed changes</v>
      </c>
      <c r="G54" s="813"/>
      <c r="H54" s="814" t="s">
        <v>26</v>
      </c>
      <c r="I54" s="815"/>
      <c r="J54" s="815"/>
      <c r="K54" s="815"/>
      <c r="L54" s="814"/>
      <c r="M54" s="816"/>
    </row>
    <row r="55" spans="2:13" ht="30" customHeight="1">
      <c r="E55" s="795"/>
      <c r="F55" s="23" t="str">
        <f t="shared" ref="F55:M55" si="5">F43</f>
        <v>Indicator parameter</v>
      </c>
      <c r="G55" s="495" t="str">
        <f t="shared" si="5"/>
        <v>Indicator code</v>
      </c>
      <c r="H55" s="496" t="str">
        <f t="shared" si="5"/>
        <v>Title of the indicator</v>
      </c>
      <c r="I55" s="501" t="str">
        <f t="shared" si="5"/>
        <v>Output</v>
      </c>
      <c r="J55" s="510" t="str">
        <f t="shared" si="5"/>
        <v>Unit</v>
      </c>
      <c r="K55" s="511" t="str">
        <f t="shared" si="5"/>
        <v>Comments</v>
      </c>
      <c r="L55" s="23" t="str">
        <f t="shared" si="5"/>
        <v>IRIS reference</v>
      </c>
      <c r="M55" s="496" t="str">
        <f t="shared" si="5"/>
        <v>IRIS code</v>
      </c>
    </row>
    <row r="56" spans="2:13" ht="41.55" customHeight="1">
      <c r="B56" s="17" t="s">
        <v>1981</v>
      </c>
      <c r="C56" s="27" t="s">
        <v>1982</v>
      </c>
      <c r="E56" s="792" t="str">
        <f>'SDG frame'!A29</f>
        <v>Indicator of change (on the short run) or perception of change by the beneficiaries</v>
      </c>
      <c r="F56" s="17" t="str">
        <f>INDEX($B56:$D56,1,MATCH(Welcome!$S$6,$B$2:$D$2,0))</f>
        <v>Complaints resolution</v>
      </c>
      <c r="G56" s="41" t="s">
        <v>906</v>
      </c>
      <c r="H56" s="551" t="str">
        <f>INDEX($B52:$D52,1,MATCH(Welcome!$S$6,$B$2:$D$2,0))</f>
        <v>Number of complaints related to violence, discrimination or corruption resolved through formal grievance mechanisms</v>
      </c>
      <c r="I56" s="278"/>
      <c r="J56" s="263" t="s">
        <v>918</v>
      </c>
      <c r="K56" s="279"/>
      <c r="L56" s="149" t="s">
        <v>37</v>
      </c>
      <c r="M56" s="170" t="s">
        <v>37</v>
      </c>
    </row>
    <row r="57" spans="2:13" ht="44.25" customHeight="1" thickBot="1">
      <c r="B57" s="124" t="s">
        <v>663</v>
      </c>
      <c r="C57" s="102" t="s">
        <v>1648</v>
      </c>
      <c r="E57" s="792"/>
      <c r="F57" s="17" t="str">
        <f>INDEX($B51:$D51,1,MATCH(Welcome!$S$6,$B$2:$D$2,0))</f>
        <v>Effort Rate</v>
      </c>
      <c r="G57" s="41" t="s">
        <v>907</v>
      </c>
      <c r="H57" s="137" t="str">
        <f>INDEX($B53:$D53,1,MATCH(Welcome!$S$6,$B$2:$D$2,0))</f>
        <v>Reduction in percentage of projects, suppliers and clients that present a significant exposure to corruption and other significant risks</v>
      </c>
      <c r="I57" s="282"/>
      <c r="J57" s="264" t="s">
        <v>920</v>
      </c>
      <c r="K57" s="283"/>
      <c r="L57" s="149" t="s">
        <v>37</v>
      </c>
      <c r="M57" s="170" t="s">
        <v>37</v>
      </c>
    </row>
    <row r="58" spans="2:13" ht="27" customHeight="1" thickBot="1">
      <c r="B58" s="124" t="s">
        <v>664</v>
      </c>
      <c r="C58" s="102" t="s">
        <v>1649</v>
      </c>
      <c r="E58" s="792"/>
      <c r="F58" s="58"/>
      <c r="G58" s="37"/>
      <c r="H58" s="106"/>
      <c r="I58" s="106"/>
      <c r="J58" s="41"/>
      <c r="K58" s="106"/>
      <c r="L58" s="37"/>
      <c r="M58" s="38"/>
    </row>
    <row r="59" spans="2:13" ht="27" customHeight="1" thickBot="1">
      <c r="B59" s="124" t="s">
        <v>665</v>
      </c>
      <c r="C59" s="57" t="s">
        <v>1650</v>
      </c>
      <c r="E59" s="792"/>
      <c r="F59" s="838" t="str">
        <f>'SDG frame'!A56</f>
        <v>Indicators of perception of changes</v>
      </c>
      <c r="G59" s="813"/>
      <c r="H59" s="814" t="s">
        <v>26</v>
      </c>
      <c r="I59" s="815"/>
      <c r="J59" s="815"/>
      <c r="K59" s="815"/>
      <c r="L59" s="814"/>
      <c r="M59" s="816"/>
    </row>
    <row r="60" spans="2:13" ht="18">
      <c r="E60" s="792"/>
      <c r="F60" s="23" t="str">
        <f>F55</f>
        <v>Indicator parameter</v>
      </c>
      <c r="G60" s="495" t="str">
        <f t="shared" ref="G60:M60" si="6">G55</f>
        <v>Indicator code</v>
      </c>
      <c r="H60" s="496" t="str">
        <f t="shared" si="6"/>
        <v>Title of the indicator</v>
      </c>
      <c r="I60" s="501" t="str">
        <f t="shared" si="6"/>
        <v>Output</v>
      </c>
      <c r="J60" s="510" t="str">
        <f t="shared" si="6"/>
        <v>Unit</v>
      </c>
      <c r="K60" s="511" t="str">
        <f t="shared" si="6"/>
        <v>Comments</v>
      </c>
      <c r="L60" s="23" t="str">
        <f t="shared" si="6"/>
        <v>IRIS reference</v>
      </c>
      <c r="M60" s="496" t="str">
        <f t="shared" si="6"/>
        <v>IRIS code</v>
      </c>
    </row>
    <row r="61" spans="2:13" ht="36">
      <c r="E61" s="792"/>
      <c r="F61" s="163"/>
      <c r="G61" s="41" t="s">
        <v>908</v>
      </c>
      <c r="H61" s="551" t="str">
        <f>INDEX($B57:$D57,1,MATCH(Welcome!$S$6,$B$2:$D$2,0))</f>
        <v>% of beneficiaries who report having personally felt discriminated against or harassed on the basis of a discrimination [gender, race, age, etc. depending on the focus of the SB]</v>
      </c>
      <c r="I61" s="323"/>
      <c r="J61" s="303" t="s">
        <v>920</v>
      </c>
      <c r="K61" s="324"/>
      <c r="L61" s="149" t="s">
        <v>37</v>
      </c>
      <c r="M61" s="170" t="s">
        <v>37</v>
      </c>
    </row>
    <row r="62" spans="2:13" ht="38.25" customHeight="1">
      <c r="E62" s="792"/>
      <c r="F62" s="11"/>
      <c r="G62" s="41" t="s">
        <v>909</v>
      </c>
      <c r="H62" s="137" t="str">
        <f>INDEX($B58:$D58,1,MATCH(Welcome!$S$6,$B$2:$D$2,0))</f>
        <v>% of women who report feeling safer in the area where they live</v>
      </c>
      <c r="I62" s="323"/>
      <c r="J62" s="303" t="s">
        <v>920</v>
      </c>
      <c r="K62" s="324"/>
      <c r="L62" s="149" t="s">
        <v>37</v>
      </c>
      <c r="M62" s="170" t="s">
        <v>37</v>
      </c>
    </row>
    <row r="63" spans="2:13" ht="42.75" customHeight="1" thickBot="1">
      <c r="E63" s="792"/>
      <c r="F63" s="11"/>
      <c r="G63" s="41" t="s">
        <v>910</v>
      </c>
      <c r="H63" s="137" t="str">
        <f>INDEX($B59:$D59,1,MATCH(Welcome!$S$6,$B$2:$D$2,0))</f>
        <v>% of beneficiaries who report feeling that they have better access to justice</v>
      </c>
      <c r="I63" s="325"/>
      <c r="J63" s="306" t="s">
        <v>920</v>
      </c>
      <c r="K63" s="326"/>
      <c r="L63" s="149" t="s">
        <v>37</v>
      </c>
      <c r="M63" s="170" t="s">
        <v>37</v>
      </c>
    </row>
    <row r="64" spans="2:13" ht="41.25" customHeight="1" thickBot="1">
      <c r="B64" s="117" t="s">
        <v>667</v>
      </c>
      <c r="C64" s="57" t="s">
        <v>1651</v>
      </c>
      <c r="E64" s="793"/>
      <c r="F64" s="12"/>
      <c r="G64" s="8"/>
      <c r="H64" s="57"/>
      <c r="I64" s="57"/>
      <c r="J64" s="268"/>
      <c r="K64" s="57"/>
      <c r="L64" s="149"/>
      <c r="M64" s="170"/>
    </row>
    <row r="65" spans="2:13" ht="41.25" customHeight="1" thickBot="1">
      <c r="B65" s="117" t="s">
        <v>669</v>
      </c>
      <c r="C65" s="57" t="s">
        <v>1652</v>
      </c>
      <c r="E65" s="96"/>
      <c r="F65" s="95"/>
      <c r="G65" s="95"/>
      <c r="H65" s="95"/>
      <c r="I65" s="95"/>
      <c r="J65" s="269"/>
      <c r="K65" s="95"/>
      <c r="L65" s="95"/>
      <c r="M65" s="95"/>
    </row>
    <row r="66" spans="2:13" ht="18.600000000000001" thickBot="1">
      <c r="B66" s="117" t="s">
        <v>671</v>
      </c>
      <c r="C66" s="57" t="s">
        <v>1653</v>
      </c>
      <c r="E66" s="768" t="str">
        <f>'SDG frame'!A30</f>
        <v>F - Impact</v>
      </c>
      <c r="F66" s="808" t="str">
        <f>'SDG frame'!A57</f>
        <v>UN IAEG-SDGs indicators</v>
      </c>
      <c r="G66" s="809"/>
      <c r="H66" s="810" t="s">
        <v>26</v>
      </c>
      <c r="I66" s="811"/>
      <c r="J66" s="811"/>
      <c r="K66" s="811"/>
      <c r="L66" s="810"/>
      <c r="M66" s="812"/>
    </row>
    <row r="67" spans="2:13" ht="62.55" customHeight="1">
      <c r="B67" s="117" t="s">
        <v>673</v>
      </c>
      <c r="C67" s="57" t="s">
        <v>1654</v>
      </c>
      <c r="E67" s="769"/>
      <c r="F67" s="118" t="s">
        <v>65</v>
      </c>
      <c r="G67" s="236" t="str">
        <f>G60</f>
        <v>Indicator code</v>
      </c>
      <c r="H67" s="497" t="str">
        <f t="shared" ref="H67:M67" si="7">H60</f>
        <v>Title of the indicator</v>
      </c>
      <c r="I67" s="498" t="str">
        <f t="shared" si="7"/>
        <v>Output</v>
      </c>
      <c r="J67" s="499" t="str">
        <f t="shared" si="7"/>
        <v>Unit</v>
      </c>
      <c r="K67" s="500" t="str">
        <f t="shared" si="7"/>
        <v>Comments</v>
      </c>
      <c r="L67" s="236" t="str">
        <f t="shared" si="7"/>
        <v>IRIS reference</v>
      </c>
      <c r="M67" s="526" t="str">
        <f t="shared" si="7"/>
        <v>IRIS code</v>
      </c>
    </row>
    <row r="68" spans="2:13" ht="55.8" customHeight="1">
      <c r="E68" s="770" t="str">
        <f>'SDG frame'!A31</f>
        <v>The organizations can track the changes at the national level, measured on the SDG framework, to see whether their actions are in line with changes observed at the national level, and how they may have played a role</v>
      </c>
      <c r="F68" s="110" t="s">
        <v>666</v>
      </c>
      <c r="G68" s="41" t="s">
        <v>911</v>
      </c>
      <c r="H68" s="551" t="str">
        <f>INDEX($B64:$D64,1,MATCH(Welcome!$S$6,$B$2:$D$2,0))</f>
        <v xml:space="preserve">Proportion of population subjected to physical, psychological or sexual violence in the previous 12 months </v>
      </c>
      <c r="I68" s="323"/>
      <c r="J68" s="303" t="s">
        <v>920</v>
      </c>
      <c r="K68" s="324"/>
      <c r="L68" s="8" t="s">
        <v>37</v>
      </c>
      <c r="M68" s="9" t="s">
        <v>37</v>
      </c>
    </row>
    <row r="69" spans="2:13" ht="70.2" customHeight="1">
      <c r="E69" s="770"/>
      <c r="F69" s="110" t="s">
        <v>668</v>
      </c>
      <c r="G69" s="41" t="s">
        <v>912</v>
      </c>
      <c r="H69" s="124" t="str">
        <f>INDEX($B65:$D65,1,MATCH(Welcome!$S$6,$B$2:$D$2,0))</f>
        <v>Proportion of population that feel safe walking alone around the area they live</v>
      </c>
      <c r="I69" s="323"/>
      <c r="J69" s="303" t="s">
        <v>920</v>
      </c>
      <c r="K69" s="324"/>
      <c r="L69" s="8" t="s">
        <v>37</v>
      </c>
      <c r="M69" s="9" t="s">
        <v>37</v>
      </c>
    </row>
    <row r="70" spans="2:13" ht="70.2" customHeight="1">
      <c r="E70" s="770"/>
      <c r="F70" s="110" t="s">
        <v>670</v>
      </c>
      <c r="G70" s="41" t="s">
        <v>913</v>
      </c>
      <c r="H70" s="124" t="str">
        <f>INDEX($B66:$D66,1,MATCH(Welcome!$S$6,$B$2:$D$2,0))</f>
        <v>Proportion of victims of violence in the previous 12 months who reported their victimization to competent authorities or other officially recognized conflict resolution mechanisms</v>
      </c>
      <c r="I70" s="323"/>
      <c r="J70" s="303" t="s">
        <v>920</v>
      </c>
      <c r="K70" s="324"/>
      <c r="L70" s="8" t="s">
        <v>37</v>
      </c>
      <c r="M70" s="9" t="s">
        <v>37</v>
      </c>
    </row>
    <row r="71" spans="2:13" ht="65.400000000000006" customHeight="1" thickBot="1">
      <c r="B71" s="603" t="s">
        <v>660</v>
      </c>
      <c r="C71" s="57" t="s">
        <v>1655</v>
      </c>
      <c r="D71" s="604"/>
      <c r="E71" s="770"/>
      <c r="F71" s="110" t="s">
        <v>672</v>
      </c>
      <c r="G71" s="41" t="s">
        <v>914</v>
      </c>
      <c r="H71" s="124" t="str">
        <f>INDEX($B67:$D67,1,MATCH(Welcome!$S$6,$B$2:$D$2,0))</f>
        <v>Proportion of population reporting having personally felt discriminated against or harassed in the previous 12 months on the basis of a ground of discrimination prohibited under international human rights law</v>
      </c>
      <c r="I71" s="325"/>
      <c r="J71" s="306" t="s">
        <v>920</v>
      </c>
      <c r="K71" s="326"/>
      <c r="L71" s="8" t="s">
        <v>37</v>
      </c>
      <c r="M71" s="9" t="s">
        <v>37</v>
      </c>
    </row>
    <row r="72" spans="2:13" ht="24.75" customHeight="1" thickBot="1">
      <c r="E72" s="771"/>
      <c r="F72" s="125"/>
      <c r="G72" s="125"/>
      <c r="H72" s="126"/>
      <c r="I72" s="126"/>
      <c r="J72" s="257"/>
      <c r="K72" s="126"/>
      <c r="L72" s="14"/>
      <c r="M72" s="15"/>
    </row>
    <row r="73" spans="2:13" ht="15.75" customHeight="1" thickBot="1"/>
    <row r="74" spans="2:13" ht="15.75" customHeight="1" thickBot="1">
      <c r="E74" s="772" t="str">
        <f>'SDG frame'!A32</f>
        <v>Annexes</v>
      </c>
      <c r="F74" s="1103" t="str">
        <f>'SDG frame'!A33</f>
        <v>Remarks</v>
      </c>
      <c r="G74" s="1104"/>
      <c r="H74" s="1104"/>
      <c r="I74" s="414" t="str">
        <f>'SDG frame'!A34</f>
        <v>Complementary sources</v>
      </c>
      <c r="J74" s="1097" t="str">
        <f>'SDG frame'!A35</f>
        <v>Feedback</v>
      </c>
      <c r="K74" s="1098"/>
    </row>
    <row r="75" spans="2:13" ht="15.75" customHeight="1">
      <c r="E75" s="773"/>
      <c r="F75" s="605" t="str">
        <f>INDEX($B71:$D71,1,MATCH(Welcome!$S$6,$B$2:$D$2,0))</f>
        <v>*Can include staff</v>
      </c>
      <c r="G75" s="606"/>
      <c r="H75" s="607"/>
      <c r="I75" s="34"/>
      <c r="J75" s="939" t="s">
        <v>395</v>
      </c>
      <c r="K75" s="940"/>
    </row>
    <row r="76" spans="2:13" ht="15.75" customHeight="1" thickBot="1">
      <c r="E76" s="774"/>
      <c r="F76" s="1094"/>
      <c r="G76" s="1095"/>
      <c r="H76" s="1096"/>
      <c r="I76" s="196"/>
      <c r="J76" s="258"/>
      <c r="K76" s="254"/>
    </row>
  </sheetData>
  <sheetProtection selectLockedCells="1" selectUnlockedCells="1"/>
  <mergeCells count="34">
    <mergeCell ref="E2:J2"/>
    <mergeCell ref="E3:J3"/>
    <mergeCell ref="F59:M59"/>
    <mergeCell ref="F66:M66"/>
    <mergeCell ref="F42:M42"/>
    <mergeCell ref="F38:M38"/>
    <mergeCell ref="E47:E48"/>
    <mergeCell ref="F47:M47"/>
    <mergeCell ref="E49:E52"/>
    <mergeCell ref="E74:E76"/>
    <mergeCell ref="E5:E10"/>
    <mergeCell ref="E14:E24"/>
    <mergeCell ref="E12:E13"/>
    <mergeCell ref="E38:E39"/>
    <mergeCell ref="E56:E64"/>
    <mergeCell ref="E66:E67"/>
    <mergeCell ref="E68:E72"/>
    <mergeCell ref="E54:E55"/>
    <mergeCell ref="E26:E27"/>
    <mergeCell ref="E28:E36"/>
    <mergeCell ref="E40:E45"/>
    <mergeCell ref="F76:H76"/>
    <mergeCell ref="J74:K74"/>
    <mergeCell ref="O12:O13"/>
    <mergeCell ref="O17:O18"/>
    <mergeCell ref="F17:M17"/>
    <mergeCell ref="N17:N18"/>
    <mergeCell ref="N12:N13"/>
    <mergeCell ref="J75:K75"/>
    <mergeCell ref="F26:M26"/>
    <mergeCell ref="F12:M12"/>
    <mergeCell ref="N26:N27"/>
    <mergeCell ref="F74:H74"/>
    <mergeCell ref="F54:M54"/>
  </mergeCells>
  <hyperlinks>
    <hyperlink ref="X14" r:id="rId1" location="consulter-sommaire" display="Insee.fr : Revenu, niveau de vie et pauvreté en 2014" xr:uid="{00000000-0004-0000-1900-000000000000}"/>
  </hyperlinks>
  <pageMargins left="0.59027777777777779" right="0.39374999999999999" top="0.46180555555555558" bottom="0.46180555555555558" header="0.19652777777777777" footer="0.19652777777777777"/>
  <pageSetup paperSize="9" scale="30" firstPageNumber="0" orientation="landscape" horizontalDpi="300" verticalDpi="300"/>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D698E-1D36-457A-8E21-BACB84084793}">
  <sheetPr>
    <tabColor rgb="FFFFFF00"/>
  </sheetPr>
  <dimension ref="B2:K48"/>
  <sheetViews>
    <sheetView showGridLines="0" zoomScale="80" zoomScaleNormal="80" zoomScaleSheetLayoutView="50" workbookViewId="0">
      <selection activeCell="L14" sqref="L14"/>
    </sheetView>
  </sheetViews>
  <sheetFormatPr baseColWidth="10" defaultRowHeight="14.4"/>
  <cols>
    <col min="1" max="1" width="3.5" customWidth="1"/>
    <col min="2" max="3" width="26.296875" style="267" hidden="1" customWidth="1"/>
    <col min="4" max="4" width="4.5" customWidth="1"/>
    <col min="5" max="5" width="62" customWidth="1"/>
    <col min="6" max="6" width="82.796875" style="456" customWidth="1"/>
    <col min="7" max="7" width="5.796875" bestFit="1" customWidth="1"/>
    <col min="8" max="8" width="27" bestFit="1" customWidth="1"/>
    <col min="10" max="10" width="17.296875" style="694" hidden="1" customWidth="1"/>
    <col min="11" max="11" width="18" style="694" hidden="1" customWidth="1"/>
  </cols>
  <sheetData>
    <row r="2" spans="2:11" ht="18" customHeight="1">
      <c r="B2" s="267" t="s">
        <v>1310</v>
      </c>
      <c r="C2" s="267" t="s">
        <v>1279</v>
      </c>
      <c r="E2" s="1110" t="str">
        <f>INDEX($J3:$L3,1,MATCH(Welcome!$S$6,$B$2:$D$2,0))</f>
        <v>List of complementary modality indicators relevant for SDGs</v>
      </c>
      <c r="F2" s="1110"/>
      <c r="J2" s="694" t="s">
        <v>1310</v>
      </c>
      <c r="K2" s="694" t="s">
        <v>1279</v>
      </c>
    </row>
    <row r="3" spans="2:11">
      <c r="E3" s="1110"/>
      <c r="F3" s="1110"/>
      <c r="J3" s="694" t="s">
        <v>1991</v>
      </c>
      <c r="K3" s="694" t="s">
        <v>1740</v>
      </c>
    </row>
    <row r="4" spans="2:11" ht="15" thickBot="1"/>
    <row r="5" spans="2:11" ht="18.600000000000001" thickBot="1">
      <c r="B5" s="267" t="s">
        <v>1992</v>
      </c>
      <c r="C5" s="267" t="s">
        <v>1742</v>
      </c>
      <c r="E5" s="685" t="str">
        <f>INDEX($J5:$L5,1,MATCH(Welcome!$S$6,$B$2:$D$2,0))</f>
        <v>CSR dimension</v>
      </c>
      <c r="F5" s="686" t="str">
        <f>INDEX($B5:$C5,1,MATCH(Welcome!$S$6,$B$2:$D$2,0))</f>
        <v>Indicators related to CSR</v>
      </c>
      <c r="G5" s="686" t="str">
        <f>INDEX($J17:$K17,1,MATCH(Welcome!$S$6,$B$2:$D$2,0))</f>
        <v>SDG</v>
      </c>
      <c r="H5" s="686" t="str">
        <f>INDEX($J18:$K18,1,MATCH(Welcome!$S$6,$B$2:$D$2,0))</f>
        <v>Block</v>
      </c>
      <c r="J5" s="694" t="s">
        <v>984</v>
      </c>
      <c r="K5" s="694" t="s">
        <v>1741</v>
      </c>
    </row>
    <row r="6" spans="2:11" ht="51.75" customHeight="1">
      <c r="B6" s="267" t="s">
        <v>1861</v>
      </c>
      <c r="C6" s="267" t="s">
        <v>1862</v>
      </c>
      <c r="E6" s="687" t="str">
        <f>INDEX($J11:$L11,1,MATCH(Welcome!$S$6,$B$2:$D$2,0))</f>
        <v>Stakeholders engagement</v>
      </c>
      <c r="F6" s="690" t="str">
        <f>INDEX($B6:$D6,1,MATCH(Welcome!$S$6,$B$2:$D$2,0))</f>
        <v>Number of organizations supported adopting CSR policies, non-discrimination policies</v>
      </c>
      <c r="G6" s="688">
        <v>8</v>
      </c>
      <c r="H6" s="689" t="str">
        <f>INDEX($J6:$L6,1,MATCH(Welcome!$S$6,$B$2:$D$2,0))</f>
        <v>Outreach (people)</v>
      </c>
      <c r="J6" s="694" t="s">
        <v>1863</v>
      </c>
      <c r="K6" s="694" t="s">
        <v>1864</v>
      </c>
    </row>
    <row r="7" spans="2:11" ht="51.75" customHeight="1">
      <c r="B7" s="267" t="s">
        <v>1865</v>
      </c>
      <c r="C7" s="267" t="s">
        <v>1866</v>
      </c>
      <c r="E7" s="676" t="str">
        <f>E6</f>
        <v>Stakeholders engagement</v>
      </c>
      <c r="F7" s="691" t="str">
        <f>INDEX($B7:$D7,1,MATCH(Welcome!$S$6,$B$2:$D$2,0))</f>
        <v>Number of people participating in wastes collection and sorting in their near surrounding (e.g. village)</v>
      </c>
      <c r="G7" s="677">
        <v>3</v>
      </c>
      <c r="H7" s="678" t="str">
        <f>H6</f>
        <v>Outreach (people)</v>
      </c>
      <c r="J7" s="694" t="s">
        <v>100</v>
      </c>
      <c r="K7" s="694" t="s">
        <v>100</v>
      </c>
    </row>
    <row r="8" spans="2:11" ht="51.75" customHeight="1">
      <c r="B8" s="267" t="s">
        <v>1867</v>
      </c>
      <c r="C8" s="267" t="s">
        <v>1868</v>
      </c>
      <c r="E8" s="676" t="str">
        <f>E7</f>
        <v>Stakeholders engagement</v>
      </c>
      <c r="F8" s="691" t="str">
        <f>INDEX($B8:$D8,1,MATCH(Welcome!$S$6,$B$2:$D$2,0))</f>
        <v>nb of people living close to protected areas integrated into protection activities/ awareness raising activities</v>
      </c>
      <c r="G8" s="677">
        <v>16</v>
      </c>
      <c r="H8" s="678" t="str">
        <f>H7</f>
        <v>Outreach (people)</v>
      </c>
      <c r="J8" s="694" t="s">
        <v>1869</v>
      </c>
      <c r="K8" s="694" t="s">
        <v>1870</v>
      </c>
    </row>
    <row r="9" spans="2:11" ht="51.75" customHeight="1">
      <c r="B9" s="267" t="s">
        <v>1871</v>
      </c>
      <c r="C9" s="267" t="s">
        <v>1872</v>
      </c>
      <c r="E9" s="676" t="str">
        <f>E8</f>
        <v>Stakeholders engagement</v>
      </c>
      <c r="F9" s="691" t="str">
        <f>INDEX($B9:$D9,1,MATCH(Welcome!$S$6,$B$2:$D$2,0))</f>
        <v>Number of people at community level involved into improving water and sanitation management</v>
      </c>
      <c r="G9" s="677">
        <v>2</v>
      </c>
      <c r="H9" s="678" t="str">
        <f>INDEX($J7:$L7,1,MATCH(Welcome!$S$6,$B$2:$D$2,0))</f>
        <v>Production</v>
      </c>
      <c r="J9" s="694" t="s">
        <v>1873</v>
      </c>
      <c r="K9" s="694" t="s">
        <v>1874</v>
      </c>
    </row>
    <row r="10" spans="2:11" ht="63.75" customHeight="1">
      <c r="B10" s="267" t="s">
        <v>1875</v>
      </c>
      <c r="C10" s="267" t="s">
        <v>1876</v>
      </c>
      <c r="E10" s="676" t="str">
        <f>E9</f>
        <v>Stakeholders engagement</v>
      </c>
      <c r="F10" s="691" t="str">
        <f>INDEX($B10:$D10,1,MATCH(Welcome!$S$6,$B$2:$D$2,0))</f>
        <v>Total budget allocated to awareness campaigns a/o education programs on sustainable development and lifestyles in harmony with nature compared to total sales of SB</v>
      </c>
      <c r="G10" s="677">
        <v>1</v>
      </c>
      <c r="H10" s="678" t="str">
        <f>INDEX($J8:$L8,1,MATCH(Welcome!$S$6,$B$2:$D$2,0))</f>
        <v>Reducing barriers</v>
      </c>
      <c r="J10" s="694" t="s">
        <v>1877</v>
      </c>
      <c r="K10" s="694" t="s">
        <v>1996</v>
      </c>
    </row>
    <row r="11" spans="2:11" ht="51.75" customHeight="1">
      <c r="B11" s="267" t="s">
        <v>1878</v>
      </c>
      <c r="C11" s="267" t="s">
        <v>1879</v>
      </c>
      <c r="E11" s="676" t="str">
        <f>INDEX($J12:$L12,1,MATCH(Welcome!$S$6,$B$2:$D$2,0))</f>
        <v>Environment</v>
      </c>
      <c r="F11" s="691" t="str">
        <f>INDEX($B11:$D11,1,MATCH(Welcome!$S$6,$B$2:$D$2,0))</f>
        <v>Volume of water recycled and reused (in m3)</v>
      </c>
      <c r="G11" s="677">
        <v>3</v>
      </c>
      <c r="H11" s="324" t="str">
        <f>H10</f>
        <v>Reducing barriers</v>
      </c>
      <c r="J11" s="694" t="s">
        <v>988</v>
      </c>
      <c r="K11" s="694" t="s">
        <v>1663</v>
      </c>
    </row>
    <row r="12" spans="2:11" ht="51.75" customHeight="1">
      <c r="B12" s="267" t="s">
        <v>1880</v>
      </c>
      <c r="C12" s="267" t="s">
        <v>1881</v>
      </c>
      <c r="E12" s="676" t="str">
        <f>E11</f>
        <v>Environment</v>
      </c>
      <c r="F12" s="691" t="str">
        <f>INDEX($B12:$D12,1,MATCH(Welcome!$S$6,$B$2:$D$2,0))</f>
        <v>Volume of wastewater safely treated (in m3)</v>
      </c>
      <c r="G12" s="677">
        <v>7</v>
      </c>
      <c r="H12" s="324" t="str">
        <f>H11</f>
        <v>Reducing barriers</v>
      </c>
      <c r="J12" s="694" t="s">
        <v>989</v>
      </c>
      <c r="K12" s="694" t="s">
        <v>1667</v>
      </c>
    </row>
    <row r="13" spans="2:11" ht="51.75" customHeight="1">
      <c r="B13" s="267" t="s">
        <v>1882</v>
      </c>
      <c r="C13" s="267" t="s">
        <v>1883</v>
      </c>
      <c r="E13" s="676" t="str">
        <f t="shared" ref="E13:E24" si="0">E12</f>
        <v>Environment</v>
      </c>
      <c r="F13" s="691" t="str">
        <f>INDEX($B13:$D13,1,MATCH(Welcome!$S$6,$B$2:$D$2,0))</f>
        <v>Indicates whether the organization implements a strategy to reduce greenhouse gas (GHG) emissions. (IRIS: Greenhouse Gas Emissions Strategy (OI8237))</v>
      </c>
      <c r="G13" s="677">
        <v>7</v>
      </c>
      <c r="H13" s="324" t="str">
        <f>H12</f>
        <v>Reducing barriers</v>
      </c>
      <c r="J13" s="694" t="s">
        <v>990</v>
      </c>
      <c r="K13" s="694" t="s">
        <v>1668</v>
      </c>
    </row>
    <row r="14" spans="2:11" ht="51.75" customHeight="1">
      <c r="B14" s="267" t="s">
        <v>1884</v>
      </c>
      <c r="C14" s="267" t="s">
        <v>1885</v>
      </c>
      <c r="E14" s="676" t="str">
        <f t="shared" si="0"/>
        <v>Environment</v>
      </c>
      <c r="F14" s="691" t="str">
        <f>INDEX($B14:$D14,1,MATCH(Welcome!$S$6,$B$2:$D$2,0))</f>
        <v>Total investment in GHG emission compensation and stockage mechanism</v>
      </c>
      <c r="G14" s="677">
        <v>8</v>
      </c>
      <c r="H14" s="678" t="str">
        <f>INDEX($J9:$L9,1,MATCH(Welcome!$S$6,$B$2:$D$2,0))</f>
        <v>Employees satisfaction</v>
      </c>
      <c r="J14" s="694" t="s">
        <v>991</v>
      </c>
      <c r="K14" s="694" t="s">
        <v>1664</v>
      </c>
    </row>
    <row r="15" spans="2:11" ht="51.75" customHeight="1">
      <c r="B15" s="267" t="s">
        <v>1886</v>
      </c>
      <c r="C15" s="267" t="s">
        <v>1887</v>
      </c>
      <c r="E15" s="676" t="str">
        <f t="shared" si="0"/>
        <v>Environment</v>
      </c>
      <c r="F15" s="691" t="str">
        <f>INDEX($B15:$D15,1,MATCH(Welcome!$S$6,$B$2:$D$2,0))</f>
        <v>Reduction of greenhouse gas (GHG) emissions</v>
      </c>
      <c r="G15" s="677">
        <v>8</v>
      </c>
      <c r="H15" s="324" t="str">
        <f>H18</f>
        <v>Production</v>
      </c>
      <c r="J15" s="694" t="s">
        <v>992</v>
      </c>
      <c r="K15" s="694" t="s">
        <v>1665</v>
      </c>
    </row>
    <row r="16" spans="2:11" ht="51.75" customHeight="1">
      <c r="B16" s="267" t="s">
        <v>1888</v>
      </c>
      <c r="C16" s="267" t="s">
        <v>1889</v>
      </c>
      <c r="E16" s="676" t="str">
        <f t="shared" si="0"/>
        <v>Environment</v>
      </c>
      <c r="F16" s="691" t="str">
        <f>INDEX($B16:$D16,1,MATCH(Welcome!$S$6,$B$2:$D$2,0))</f>
        <v>Avoided or reduced marine and fresh water pollution (ecotoxicity, eutrophication)</v>
      </c>
      <c r="G16" s="677">
        <v>4</v>
      </c>
      <c r="H16" s="678" t="str">
        <f>H8</f>
        <v>Outreach (people)</v>
      </c>
      <c r="J16" s="694" t="s">
        <v>1985</v>
      </c>
      <c r="K16" s="694" t="s">
        <v>993</v>
      </c>
    </row>
    <row r="17" spans="2:11" ht="51.75" customHeight="1">
      <c r="B17" s="267" t="s">
        <v>1890</v>
      </c>
      <c r="C17" s="267" t="s">
        <v>1891</v>
      </c>
      <c r="E17" s="676" t="str">
        <f t="shared" si="0"/>
        <v>Environment</v>
      </c>
      <c r="F17" s="691" t="str">
        <f>INDEX($B17:$D17,1,MATCH(Welcome!$S$6,$B$2:$D$2,0))</f>
        <v>Reduction in number of operational sites owned, leased, managed in, or adjacent to, protected areas and areas of high biodiversity value outside protected areas</v>
      </c>
      <c r="G17" s="677">
        <v>8</v>
      </c>
      <c r="H17" s="678" t="str">
        <f>H16</f>
        <v>Outreach (people)</v>
      </c>
      <c r="J17" s="694" t="s">
        <v>986</v>
      </c>
      <c r="K17" s="694" t="s">
        <v>1743</v>
      </c>
    </row>
    <row r="18" spans="2:11" ht="51.75" customHeight="1">
      <c r="B18" s="267" t="s">
        <v>1890</v>
      </c>
      <c r="C18" s="267" t="s">
        <v>1891</v>
      </c>
      <c r="E18" s="676" t="str">
        <f t="shared" si="0"/>
        <v>Environment</v>
      </c>
      <c r="F18" s="691" t="str">
        <f>INDEX($B18:$D18,1,MATCH(Welcome!$S$6,$B$2:$D$2,0))</f>
        <v>Reduction in number of operational sites owned, leased, managed in, or adjacent to, protected areas and areas of high biodiversity value outside protected areas</v>
      </c>
      <c r="G18" s="677">
        <v>5</v>
      </c>
      <c r="H18" s="324" t="str">
        <f>H9</f>
        <v>Production</v>
      </c>
      <c r="J18" s="694" t="s">
        <v>1997</v>
      </c>
      <c r="K18" s="694" t="s">
        <v>1998</v>
      </c>
    </row>
    <row r="19" spans="2:11" ht="51.75" customHeight="1">
      <c r="B19" s="267" t="s">
        <v>1892</v>
      </c>
      <c r="C19" s="267" t="s">
        <v>1893</v>
      </c>
      <c r="E19" s="676" t="str">
        <f t="shared" si="0"/>
        <v>Environment</v>
      </c>
      <c r="F19" s="691" t="str">
        <f>INDEX($B19:$D19,1,MATCH(Welcome!$S$6,$B$2:$D$2,0))</f>
        <v>Reduction in quantity of hazardous waste dumped in water</v>
      </c>
      <c r="G19" s="677">
        <v>10</v>
      </c>
      <c r="H19" s="324" t="str">
        <f>H9</f>
        <v>Production</v>
      </c>
    </row>
    <row r="20" spans="2:11" ht="51.75" customHeight="1">
      <c r="B20" s="267" t="s">
        <v>1894</v>
      </c>
      <c r="C20" s="267" t="s">
        <v>1895</v>
      </c>
      <c r="E20" s="676" t="str">
        <f t="shared" si="0"/>
        <v>Environment</v>
      </c>
      <c r="F20" s="691" t="str">
        <f>INDEX($B20:$D20,1,MATCH(Welcome!$S$6,$B$2:$D$2,0))</f>
        <v>Avoided or reduced land pollution (ecotoxicity, acidification, salinization, transformation)</v>
      </c>
      <c r="G20" s="677">
        <v>12</v>
      </c>
      <c r="H20" s="324" t="str">
        <f>H18</f>
        <v>Production</v>
      </c>
    </row>
    <row r="21" spans="2:11" ht="51.75" customHeight="1">
      <c r="B21" s="267" t="s">
        <v>1896</v>
      </c>
      <c r="C21" s="267" t="s">
        <v>1897</v>
      </c>
      <c r="E21" s="676" t="str">
        <f t="shared" si="0"/>
        <v>Environment</v>
      </c>
      <c r="F21" s="691" t="str">
        <f>INDEX($B21:$D21,1,MATCH(Welcome!$S$6,$B$2:$D$2,0))</f>
        <v>Evolution in proportion of production sites requiring biodiversity management plans</v>
      </c>
      <c r="G21" s="677">
        <v>1</v>
      </c>
      <c r="H21" s="324" t="str">
        <f>H12</f>
        <v>Reducing barriers</v>
      </c>
    </row>
    <row r="22" spans="2:11" ht="51.75" customHeight="1">
      <c r="B22" s="267" t="s">
        <v>1898</v>
      </c>
      <c r="C22" s="267" t="s">
        <v>1899</v>
      </c>
      <c r="E22" s="676" t="str">
        <f t="shared" si="0"/>
        <v>Environment</v>
      </c>
      <c r="F22" s="691" t="str">
        <f>INDEX($B22:$D22,1,MATCH(Welcome!$S$6,$B$2:$D$2,0))</f>
        <v>% of owned, leased and managed ecosystems that is certified</v>
      </c>
      <c r="G22" s="677">
        <v>11</v>
      </c>
      <c r="H22" s="678" t="str">
        <f>H17</f>
        <v>Outreach (people)</v>
      </c>
    </row>
    <row r="23" spans="2:11" ht="51.75" customHeight="1">
      <c r="B23" s="267" t="s">
        <v>1900</v>
      </c>
      <c r="C23" s="267" t="s">
        <v>1901</v>
      </c>
      <c r="E23" s="676" t="str">
        <f t="shared" si="0"/>
        <v>Environment</v>
      </c>
      <c r="F23" s="691" t="str">
        <f>INDEX($B23:$D23,1,MATCH(Welcome!$S$6,$B$2:$D$2,0))</f>
        <v>% of total volume of wood/fiber/products intake certified</v>
      </c>
      <c r="G23" s="677">
        <v>15</v>
      </c>
      <c r="H23" s="678" t="str">
        <f>H22</f>
        <v>Outreach (people)</v>
      </c>
    </row>
    <row r="24" spans="2:11" ht="51.75" customHeight="1">
      <c r="B24" s="267" t="s">
        <v>1902</v>
      </c>
      <c r="C24" s="267" t="s">
        <v>1903</v>
      </c>
      <c r="E24" s="676" t="str">
        <f t="shared" si="0"/>
        <v>Environment</v>
      </c>
      <c r="F24" s="691" t="str">
        <f>INDEX($B24:$D24,1,MATCH(Welcome!$S$6,$B$2:$D$2,0))</f>
        <v>Indicator - losses avoided: Volume lost / volume sold (trends over time) (e.g. for warehousing/transport institution)</v>
      </c>
      <c r="G24" s="677">
        <v>6</v>
      </c>
      <c r="H24" s="678" t="str">
        <f>INDEX($J10:$L10,1,MATCH(Welcome!$S$6,$B$2:$D$2,0))</f>
        <v>Outreach (product)</v>
      </c>
    </row>
    <row r="25" spans="2:11" ht="51.75" customHeight="1">
      <c r="B25" s="267" t="s">
        <v>1904</v>
      </c>
      <c r="C25" s="267" t="s">
        <v>1905</v>
      </c>
      <c r="E25" s="676" t="str">
        <f>INDEX($J13:$L13,1,MATCH(Welcome!$S$6,$B$2:$D$2,0))</f>
        <v>Partnerships</v>
      </c>
      <c r="F25" s="691" t="str">
        <f>INDEX($B25:$D25,1,MATCH(Welcome!$S$6,$B$2:$D$2,0))</f>
        <v>Number of formalized agreement* with partners (suppliers, distributors, resellers) on fair competition</v>
      </c>
      <c r="G25" s="677">
        <v>6</v>
      </c>
      <c r="H25" s="324" t="str">
        <f>H24</f>
        <v>Outreach (product)</v>
      </c>
    </row>
    <row r="26" spans="2:11" ht="51.75" customHeight="1">
      <c r="B26" s="267" t="s">
        <v>1906</v>
      </c>
      <c r="C26" s="267" t="s">
        <v>1907</v>
      </c>
      <c r="E26" s="676" t="str">
        <f>INDEX($J14:$L14,1,MATCH(Welcome!$S$6,$B$2:$D$2,0))</f>
        <v>HR policies</v>
      </c>
      <c r="F26" s="691" t="str">
        <f>INDEX($B26:$D26,1,MATCH(Welcome!$S$6,$B$2:$D$2,0))</f>
        <v>Number of staffs employed / provided with revenue opportunities</v>
      </c>
      <c r="G26" s="677">
        <v>1</v>
      </c>
      <c r="H26" s="324" t="str">
        <f>H20</f>
        <v>Production</v>
      </c>
    </row>
    <row r="27" spans="2:11" ht="51.75" customHeight="1">
      <c r="B27" s="267" t="s">
        <v>1908</v>
      </c>
      <c r="C27" s="267" t="s">
        <v>1909</v>
      </c>
      <c r="E27" s="679" t="str">
        <f>E26</f>
        <v>HR policies</v>
      </c>
      <c r="F27" s="691" t="str">
        <f>INDEX($B27:$D27,1,MATCH(Welcome!$S$6,$B$2:$D$2,0))</f>
        <v>Number of staffs accessing treatment/health care services or products/services reducing exposure to serious health hazard</v>
      </c>
      <c r="G27" s="677">
        <v>2</v>
      </c>
      <c r="H27" s="324" t="str">
        <f t="shared" ref="H27:H39" si="1">H26</f>
        <v>Production</v>
      </c>
    </row>
    <row r="28" spans="2:11" ht="51.75" customHeight="1">
      <c r="B28" s="267" t="s">
        <v>1910</v>
      </c>
      <c r="C28" s="267" t="s">
        <v>1911</v>
      </c>
      <c r="E28" s="679" t="str">
        <f t="shared" ref="E28:E39" si="2">E27</f>
        <v>HR policies</v>
      </c>
      <c r="F28" s="691" t="str">
        <f>INDEX($B28:$D28,1,MATCH(Welcome!$S$6,$B$2:$D$2,0))</f>
        <v>Number of staffs benefiting from access to justice (advocates) (other than clients)</v>
      </c>
      <c r="G28" s="677">
        <v>6</v>
      </c>
      <c r="H28" s="324" t="str">
        <f t="shared" si="1"/>
        <v>Production</v>
      </c>
    </row>
    <row r="29" spans="2:11" ht="51.75" customHeight="1">
      <c r="B29" s="267" t="s">
        <v>1912</v>
      </c>
      <c r="C29" s="267" t="s">
        <v>1913</v>
      </c>
      <c r="E29" s="679" t="str">
        <f t="shared" si="2"/>
        <v>HR policies</v>
      </c>
      <c r="F29" s="691" t="str">
        <f>INDEX($B29:$D29,1,MATCH(Welcome!$S$6,$B$2:$D$2,0))</f>
        <v>Number of staffs who received training offered by the organization during the reporting period (IRIS: Individuals Trained: Total ( PI2998 ))</v>
      </c>
      <c r="G29" s="677">
        <v>12</v>
      </c>
      <c r="H29" s="324" t="str">
        <f t="shared" si="1"/>
        <v>Production</v>
      </c>
    </row>
    <row r="30" spans="2:11" ht="51.75" customHeight="1">
      <c r="B30" s="267" t="s">
        <v>1914</v>
      </c>
      <c r="C30" s="267" t="s">
        <v>1915</v>
      </c>
      <c r="E30" s="679" t="str">
        <f t="shared" si="2"/>
        <v>HR policies</v>
      </c>
      <c r="F30" s="691" t="str">
        <f>INDEX($B30:$D30,1,MATCH(Welcome!$S$6,$B$2:$D$2,0))</f>
        <v>Number of staff saying they did not have access to [product than is not covered by any SDG]</v>
      </c>
      <c r="G30" s="677">
        <v>12</v>
      </c>
      <c r="H30" s="324" t="str">
        <f t="shared" si="1"/>
        <v>Production</v>
      </c>
    </row>
    <row r="31" spans="2:11" ht="51.75" customHeight="1">
      <c r="B31" s="267" t="s">
        <v>1916</v>
      </c>
      <c r="C31" s="267" t="s">
        <v>1917</v>
      </c>
      <c r="E31" s="679" t="str">
        <f t="shared" si="2"/>
        <v>HR policies</v>
      </c>
      <c r="F31" s="691" t="str">
        <f>INDEX($B31:$D31,1,MATCH(Welcome!$S$6,$B$2:$D$2,0))</f>
        <v xml:space="preserve">Number of staff saying they did not have access to [specific service/treatment] before </v>
      </c>
      <c r="G31" s="677">
        <v>13</v>
      </c>
      <c r="H31" s="324" t="str">
        <f t="shared" si="1"/>
        <v>Production</v>
      </c>
    </row>
    <row r="32" spans="2:11" ht="51.75" customHeight="1">
      <c r="B32" s="267" t="s">
        <v>1918</v>
      </c>
      <c r="C32" s="267" t="s">
        <v>1919</v>
      </c>
      <c r="E32" s="679" t="str">
        <f t="shared" si="2"/>
        <v>HR policies</v>
      </c>
      <c r="F32" s="691" t="str">
        <f>INDEX($B32:$D32,1,MATCH(Welcome!$S$6,$B$2:$D$2,0))</f>
        <v xml:space="preserve">Number of staff saying they did not own relevant technology before purchasing/registering for this product/service (a WASH product or service) </v>
      </c>
      <c r="G32" s="677">
        <v>13</v>
      </c>
      <c r="H32" s="324" t="str">
        <f t="shared" si="1"/>
        <v>Production</v>
      </c>
    </row>
    <row r="33" spans="2:8" ht="51.75" customHeight="1">
      <c r="B33" s="267" t="s">
        <v>1920</v>
      </c>
      <c r="C33" s="267" t="s">
        <v>1921</v>
      </c>
      <c r="E33" s="679" t="str">
        <f t="shared" si="2"/>
        <v>HR policies</v>
      </c>
      <c r="F33" s="691" t="str">
        <f>INDEX($B33:$D33,1,MATCH(Welcome!$S$6,$B$2:$D$2,0))</f>
        <v>Number of staff saying they did not own relevant technology before purchasing/registering for this product/service (a solar product, an improved cookstove, etc.) (using the multi-tier matrix from the World bank)</v>
      </c>
      <c r="G33" s="677">
        <v>13</v>
      </c>
      <c r="H33" s="324" t="str">
        <f t="shared" si="1"/>
        <v>Production</v>
      </c>
    </row>
    <row r="34" spans="2:8" ht="51.75" customHeight="1">
      <c r="B34" s="267" t="s">
        <v>1922</v>
      </c>
      <c r="C34" s="267" t="s">
        <v>1923</v>
      </c>
      <c r="E34" s="679" t="str">
        <f t="shared" si="2"/>
        <v>HR policies</v>
      </c>
      <c r="F34" s="691" t="str">
        <f>INDEX($B34:$D34,1,MATCH(Welcome!$S$6,$B$2:$D$2,0))</f>
        <v>% of satisfied employee (score 4 and 5 for satisfaction rated from 0 to 5)</v>
      </c>
      <c r="G34" s="677">
        <v>13</v>
      </c>
      <c r="H34" s="324" t="str">
        <f t="shared" si="1"/>
        <v>Production</v>
      </c>
    </row>
    <row r="35" spans="2:8" ht="51.75" customHeight="1">
      <c r="B35" s="267" t="s">
        <v>1924</v>
      </c>
      <c r="C35" s="267" t="s">
        <v>1925</v>
      </c>
      <c r="E35" s="679" t="str">
        <f t="shared" si="2"/>
        <v>HR policies</v>
      </c>
      <c r="F35" s="691" t="str">
        <f>INDEX($B35:$D35,1,MATCH(Welcome!$S$6,$B$2:$D$2,0))</f>
        <v>Employee turn over rate</v>
      </c>
      <c r="G35" s="677">
        <v>13</v>
      </c>
      <c r="H35" s="324" t="str">
        <f t="shared" si="1"/>
        <v>Production</v>
      </c>
    </row>
    <row r="36" spans="2:8" ht="51.75" customHeight="1">
      <c r="B36" s="267" t="s">
        <v>1926</v>
      </c>
      <c r="C36" s="267" t="s">
        <v>1927</v>
      </c>
      <c r="E36" s="679" t="str">
        <f t="shared" si="2"/>
        <v>HR policies</v>
      </c>
      <c r="F36" s="691" t="str">
        <f>INDEX($B36:$D36,1,MATCH(Welcome!$S$6,$B$2:$D$2,0))</f>
        <v>Number of workers along the value chain who receive training per year   </v>
      </c>
      <c r="G36" s="677">
        <v>14</v>
      </c>
      <c r="H36" s="324" t="str">
        <f t="shared" si="1"/>
        <v>Production</v>
      </c>
    </row>
    <row r="37" spans="2:8" ht="51.75" customHeight="1">
      <c r="B37" s="267" t="s">
        <v>1928</v>
      </c>
      <c r="C37" s="267" t="s">
        <v>1929</v>
      </c>
      <c r="E37" s="679" t="str">
        <f t="shared" si="2"/>
        <v>HR policies</v>
      </c>
      <c r="F37" s="691" t="str">
        <f>INDEX($B37:$D37,1,MATCH(Welcome!$S$6,$B$2:$D$2,0))</f>
        <v>% of informal jobs converted to formal jobs</v>
      </c>
      <c r="G37" s="677">
        <v>14</v>
      </c>
      <c r="H37" s="324" t="str">
        <f t="shared" si="1"/>
        <v>Production</v>
      </c>
    </row>
    <row r="38" spans="2:8" ht="51.75" customHeight="1">
      <c r="B38" s="267" t="s">
        <v>1930</v>
      </c>
      <c r="C38" s="267" t="s">
        <v>1931</v>
      </c>
      <c r="E38" s="679" t="str">
        <f t="shared" si="2"/>
        <v>HR policies</v>
      </c>
      <c r="F38" s="691" t="str">
        <f>INDEX($B38:$D38,1,MATCH(Welcome!$S$6,$B$2:$D$2,0))</f>
        <v>Promotion of HR policies and/or contractual agreements mentioning gender non-discrimination and prevention of gender-based violence and sexual harassment in the workplace</v>
      </c>
      <c r="G38" s="677">
        <v>15</v>
      </c>
      <c r="H38" s="678" t="str">
        <f t="shared" si="1"/>
        <v>Production</v>
      </c>
    </row>
    <row r="39" spans="2:8" ht="51.75" customHeight="1">
      <c r="B39" s="267" t="s">
        <v>1932</v>
      </c>
      <c r="C39" s="267" t="s">
        <v>1933</v>
      </c>
      <c r="E39" s="679" t="str">
        <f t="shared" si="2"/>
        <v>HR policies</v>
      </c>
      <c r="F39" s="691" t="str">
        <f>INDEX($B39:$D39,1,MATCH(Welcome!$S$6,$B$2:$D$2,0))</f>
        <v>Number of suppliers selling to the SB (production)</v>
      </c>
      <c r="G39" s="677">
        <v>15</v>
      </c>
      <c r="H39" s="678" t="str">
        <f t="shared" si="1"/>
        <v>Production</v>
      </c>
    </row>
    <row r="40" spans="2:8" ht="51.75" customHeight="1">
      <c r="B40" s="267" t="s">
        <v>1934</v>
      </c>
      <c r="C40" s="267" t="s">
        <v>1935</v>
      </c>
      <c r="E40" s="679" t="str">
        <f>E39</f>
        <v>HR policies</v>
      </c>
      <c r="F40" s="691" t="str">
        <f>INDEX($B40:$D40,1,MATCH(Welcome!$S$6,$B$2:$D$2,0))</f>
        <v>Targeted people gaining access for the first time to extra insurance (by specify type), to financial services, to financial literacy</v>
      </c>
      <c r="G40" s="677">
        <v>15</v>
      </c>
      <c r="H40" s="678" t="str">
        <f>H38</f>
        <v>Production</v>
      </c>
    </row>
    <row r="41" spans="2:8" ht="51.75" customHeight="1">
      <c r="B41" s="267" t="s">
        <v>1936</v>
      </c>
      <c r="C41" s="267" t="s">
        <v>1937</v>
      </c>
      <c r="E41" s="676" t="str">
        <f>INDEX($J15:$L15,1,MATCH(Welcome!$S$6,$B$2:$D$2,0))</f>
        <v>Ethical principles</v>
      </c>
      <c r="F41" s="691" t="str">
        <f>INDEX($B41:$D41,1,MATCH(Welcome!$S$6,$B$2:$D$2,0))</f>
        <v>Number of operations or sites where there are formal agreements with local community representatives (Nature and value of « formal agreement » to be defined)</v>
      </c>
      <c r="G41" s="677">
        <v>15</v>
      </c>
      <c r="H41" s="678" t="str">
        <f>H39</f>
        <v>Production</v>
      </c>
    </row>
    <row r="42" spans="2:8" ht="51.75" customHeight="1">
      <c r="B42" s="267" t="s">
        <v>1938</v>
      </c>
      <c r="C42" s="267" t="s">
        <v>1939</v>
      </c>
      <c r="E42" s="676" t="str">
        <f>E41</f>
        <v>Ethical principles</v>
      </c>
      <c r="F42" s="691" t="str">
        <f>INDEX($B42:$D42,1,MATCH(Welcome!$S$6,$B$2:$D$2,0))</f>
        <v>Number of operations or sites where there are formal agreements with local community representatives</v>
      </c>
      <c r="G42" s="677">
        <v>16</v>
      </c>
      <c r="H42" s="678" t="str">
        <f>H40</f>
        <v>Production</v>
      </c>
    </row>
    <row r="43" spans="2:8" ht="51.75" customHeight="1">
      <c r="B43" s="267" t="s">
        <v>1940</v>
      </c>
      <c r="C43" s="267" t="s">
        <v>1941</v>
      </c>
      <c r="E43" s="676" t="str">
        <f>E42</f>
        <v>Ethical principles</v>
      </c>
      <c r="F43" s="691" t="str">
        <f>INDEX($B43:$D43,1,MATCH(Welcome!$S$6,$B$2:$D$2,0))</f>
        <v>Total budget allocated to awareness campaigns and education programs on climate change mitigation (compared to total sales of SB)</v>
      </c>
      <c r="G43" s="677">
        <v>12</v>
      </c>
      <c r="H43" s="678" t="str">
        <f>H41</f>
        <v>Production</v>
      </c>
    </row>
    <row r="44" spans="2:8" ht="51.75" customHeight="1">
      <c r="B44" s="267" t="s">
        <v>1942</v>
      </c>
      <c r="C44" s="267" t="s">
        <v>1943</v>
      </c>
      <c r="E44" s="676" t="str">
        <f>E43</f>
        <v>Ethical principles</v>
      </c>
      <c r="F44" s="691" t="str">
        <f>INDEX($B44:$D44,1,MATCH(Welcome!$S$6,$B$2:$D$2,0))</f>
        <v>Investment in communication and training on [anti-corruption policies and procedures / non-discrimination / etc.] (as % of sales)</v>
      </c>
      <c r="G44" s="677">
        <v>1</v>
      </c>
      <c r="H44" s="324" t="str">
        <f>H23</f>
        <v>Outreach (people)</v>
      </c>
    </row>
    <row r="45" spans="2:8" ht="51.75" customHeight="1">
      <c r="B45" s="267" t="s">
        <v>1944</v>
      </c>
      <c r="C45" s="267" t="s">
        <v>1945</v>
      </c>
      <c r="E45" s="676" t="str">
        <f>INDEX($J16:$L16,1,MATCH(Welcome!$S$6,$B$2:$D$2,0))</f>
        <v>Profits</v>
      </c>
      <c r="F45" s="691" t="str">
        <f>INDEX($B45:$D45,1,MATCH(Welcome!$S$6,$B$2:$D$2,0))</f>
        <v>Portfolio share of product and services by targeted public</v>
      </c>
      <c r="G45" s="677">
        <v>9</v>
      </c>
      <c r="H45" s="678" t="str">
        <f>H43</f>
        <v>Production</v>
      </c>
    </row>
    <row r="46" spans="2:8" ht="51.75" customHeight="1" thickBot="1">
      <c r="B46" s="267" t="s">
        <v>1946</v>
      </c>
      <c r="C46" s="267" t="s">
        <v>1947</v>
      </c>
      <c r="E46" s="680" t="str">
        <f>E45</f>
        <v>Profits</v>
      </c>
      <c r="F46" s="692" t="str">
        <f>INDEX($B46:$D46,1,MATCH(Welcome!$S$6,$B$2:$D$2,0))</f>
        <v>R&amp;D expenditure in line with SDGs, as % of sales</v>
      </c>
      <c r="G46" s="681">
        <v>8</v>
      </c>
      <c r="H46" s="682" t="str">
        <f>H43</f>
        <v>Production</v>
      </c>
    </row>
    <row r="47" spans="2:8" ht="51.75" customHeight="1"/>
    <row r="48" spans="2:8" ht="51.75" customHeight="1"/>
  </sheetData>
  <mergeCells count="1">
    <mergeCell ref="E2:F3"/>
  </mergeCells>
  <pageMargins left="0.7" right="0.7" top="0.75" bottom="0.75" header="0.3" footer="0.3"/>
  <pageSetup paperSize="9" orientation="portrait" verticalDpi="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FD212-7AEA-4790-9CE4-275430350D3C}">
  <sheetPr>
    <tabColor rgb="FF7030A0"/>
  </sheetPr>
  <dimension ref="B2:L45"/>
  <sheetViews>
    <sheetView showGridLines="0" zoomScale="80" zoomScaleNormal="80" zoomScaleSheetLayoutView="50" workbookViewId="0">
      <selection activeCell="M8" sqref="M8"/>
    </sheetView>
  </sheetViews>
  <sheetFormatPr baseColWidth="10" defaultRowHeight="14.4"/>
  <cols>
    <col min="1" max="1" width="3.5" customWidth="1"/>
    <col min="2" max="3" width="26.296875" style="464" hidden="1" customWidth="1"/>
    <col min="4" max="4" width="4.5" customWidth="1"/>
    <col min="5" max="5" width="62" customWidth="1"/>
    <col min="6" max="6" width="83" style="456" customWidth="1"/>
    <col min="7" max="7" width="5.796875" bestFit="1" customWidth="1"/>
    <col min="8" max="8" width="27" bestFit="1" customWidth="1"/>
    <col min="10" max="11" width="11.19921875" style="464" hidden="1" customWidth="1"/>
  </cols>
  <sheetData>
    <row r="2" spans="2:12" ht="18" customHeight="1">
      <c r="B2" s="464" t="s">
        <v>1310</v>
      </c>
      <c r="C2" s="464" t="s">
        <v>1279</v>
      </c>
      <c r="E2" s="1110" t="str">
        <f>INDEX($J3:$L3,1,MATCH(Welcome!$S$6,$B$2:$D$2,0))</f>
        <v>Definition of indicators to measure beneficiary satisfaction</v>
      </c>
      <c r="F2" s="1110"/>
      <c r="J2" s="464" t="s">
        <v>1310</v>
      </c>
      <c r="K2" s="464" t="s">
        <v>1279</v>
      </c>
    </row>
    <row r="3" spans="2:12">
      <c r="E3" s="1110"/>
      <c r="F3" s="1110"/>
      <c r="J3" s="464" t="s">
        <v>1999</v>
      </c>
      <c r="K3" s="464" t="s">
        <v>1990</v>
      </c>
    </row>
    <row r="5" spans="2:12" ht="51.75" customHeight="1">
      <c r="B5" s="464" t="s">
        <v>2003</v>
      </c>
      <c r="C5" s="464" t="s">
        <v>2004</v>
      </c>
      <c r="E5" s="693" t="str">
        <f>INDEX($J5:$L5,1,MATCH(Welcome!$S$6,$B$2:$D$2,0))</f>
        <v>Price performance ratio or Value for money</v>
      </c>
      <c r="F5" s="691" t="str">
        <f>INDEX($B5:$D5,1,MATCH(Welcome!$S$6,$B$2:$D$2,0))</f>
        <v>% of beneficiaries or customers who say that the product or the service offers good or very good value.</v>
      </c>
      <c r="H5" s="464"/>
      <c r="I5" s="464"/>
      <c r="J5" s="464" t="s">
        <v>2006</v>
      </c>
      <c r="K5" s="464" t="s">
        <v>1986</v>
      </c>
    </row>
    <row r="6" spans="2:12" ht="54">
      <c r="B6" s="464" t="s">
        <v>2002</v>
      </c>
      <c r="C6" s="464" t="s">
        <v>1987</v>
      </c>
      <c r="E6" s="693" t="str">
        <f>INDEX($J6:$L6,1,MATCH(Welcome!$S$6,$B$2:$D$2,0))</f>
        <v>Net Promoter Score (NPS)</v>
      </c>
      <c r="F6" s="691" t="str">
        <f>INDEX($B6:$D6,1,MATCH(Welcome!$S$6,$B$2:$D$2,0))</f>
        <v>The NPS assesses the extent to which the recipient recommends a certain company, product, or service to friends, family, or colleagues. The NPS is a standard indicator widely used by companies to track customer satisfaction and loyalty.</v>
      </c>
      <c r="H6" s="464"/>
      <c r="I6" s="464"/>
      <c r="J6" s="464" t="s">
        <v>1988</v>
      </c>
      <c r="K6" s="464" t="s">
        <v>1988</v>
      </c>
    </row>
    <row r="7" spans="2:12" ht="72">
      <c r="B7" s="464" t="s">
        <v>2001</v>
      </c>
      <c r="C7" s="464" t="s">
        <v>2005</v>
      </c>
      <c r="E7" s="693" t="str">
        <f>INDEX($J7:$L7,1,MATCH(Welcome!$S$6,$B$2:$D$2,0))</f>
        <v>Customer Effort Score (CES)</v>
      </c>
      <c r="F7" s="691" t="str">
        <f>INDEX($B7:$D7,1,MATCH(Welcome!$S$6,$B$2:$D$2,0))</f>
        <v>The CES is used to measure the effort related to the customer journey. In a simplified way, it is a question of identifying the beneficiaries who have expressed difficulties in using the product or service offered by the company, asking them if their problem has been solved.</v>
      </c>
      <c r="H7" s="464"/>
      <c r="I7" s="464"/>
      <c r="J7" s="464" t="s">
        <v>2000</v>
      </c>
      <c r="K7" s="464" t="s">
        <v>1989</v>
      </c>
    </row>
    <row r="8" spans="2:12" ht="63.75" customHeight="1">
      <c r="L8" s="464"/>
    </row>
    <row r="9" spans="2:12" ht="51.75" customHeight="1">
      <c r="L9" s="464"/>
    </row>
    <row r="10" spans="2:12" ht="51.75" customHeight="1">
      <c r="L10" s="464"/>
    </row>
    <row r="11" spans="2:12" ht="51.75" customHeight="1">
      <c r="L11" s="464"/>
    </row>
    <row r="12" spans="2:12" ht="51.75" customHeight="1">
      <c r="L12" s="464"/>
    </row>
    <row r="13" spans="2:12" ht="51.75" customHeight="1">
      <c r="L13" s="464"/>
    </row>
    <row r="14" spans="2:12" ht="51.75" customHeight="1">
      <c r="L14" s="464"/>
    </row>
    <row r="15" spans="2:12" ht="51.75" customHeight="1">
      <c r="L15" s="464"/>
    </row>
    <row r="16" spans="2:12" ht="51.75" customHeight="1">
      <c r="L16" s="464"/>
    </row>
    <row r="17" spans="12:12" ht="51.75" customHeight="1">
      <c r="L17" s="464"/>
    </row>
    <row r="18" spans="12:12" ht="51.75" customHeight="1">
      <c r="L18" s="464"/>
    </row>
    <row r="19" spans="12:12" ht="51.75" customHeight="1">
      <c r="L19" s="464"/>
    </row>
    <row r="20" spans="12:12" ht="51.75" customHeight="1">
      <c r="L20" s="464"/>
    </row>
    <row r="21" spans="12:12" ht="51.75" customHeight="1">
      <c r="L21" s="464"/>
    </row>
    <row r="22" spans="12:12" ht="51.75" customHeight="1">
      <c r="L22" s="464"/>
    </row>
    <row r="23" spans="12:12" ht="51.75" customHeight="1">
      <c r="L23" s="464"/>
    </row>
    <row r="24" spans="12:12" ht="51.75" customHeight="1">
      <c r="L24" s="464"/>
    </row>
    <row r="25" spans="12:12" ht="51.75" customHeight="1">
      <c r="L25" s="464"/>
    </row>
    <row r="26" spans="12:12" ht="51.75" customHeight="1">
      <c r="L26" s="464"/>
    </row>
    <row r="27" spans="12:12" ht="51.75" customHeight="1">
      <c r="L27" s="464"/>
    </row>
    <row r="28" spans="12:12" ht="51.75" customHeight="1">
      <c r="L28" s="464"/>
    </row>
    <row r="29" spans="12:12" ht="51.75" customHeight="1">
      <c r="L29" s="464"/>
    </row>
    <row r="30" spans="12:12" ht="51.75" customHeight="1">
      <c r="L30" s="464"/>
    </row>
    <row r="31" spans="12:12" ht="51.75" customHeight="1">
      <c r="L31" s="464"/>
    </row>
    <row r="32" spans="12:12" ht="51.75" customHeight="1">
      <c r="L32" s="464"/>
    </row>
    <row r="33" ht="51.75" customHeight="1"/>
    <row r="34" ht="51.75" customHeight="1"/>
    <row r="35" ht="51.75" customHeight="1"/>
    <row r="36" ht="51.75" customHeight="1"/>
    <row r="37" ht="51.75" customHeight="1"/>
    <row r="38" ht="51.75" customHeight="1"/>
    <row r="39" ht="51.75" customHeight="1"/>
    <row r="40" ht="51.75" customHeight="1"/>
    <row r="41" ht="51.75" customHeight="1"/>
    <row r="42" ht="51.75" customHeight="1"/>
    <row r="43" ht="51.75" customHeight="1"/>
    <row r="44" ht="51.75" customHeight="1"/>
    <row r="45" ht="51.75" customHeight="1"/>
  </sheetData>
  <mergeCells count="1">
    <mergeCell ref="E2:F3"/>
  </mergeCells>
  <pageMargins left="0.7" right="0.7" top="0.75" bottom="0.75" header="0.3" footer="0.3"/>
  <pageSetup paperSize="9" orientation="portrait" verticalDpi="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34998626667073579"/>
  </sheetPr>
  <dimension ref="A3:G31"/>
  <sheetViews>
    <sheetView showGridLines="0" zoomScale="80" zoomScaleNormal="80" workbookViewId="0">
      <selection activeCell="C23" sqref="C23"/>
    </sheetView>
  </sheetViews>
  <sheetFormatPr baseColWidth="10" defaultColWidth="10.5" defaultRowHeight="15"/>
  <cols>
    <col min="1" max="1" width="104.296875" style="241" bestFit="1" customWidth="1"/>
    <col min="2" max="2" width="5" style="241" customWidth="1"/>
    <col min="3" max="3" width="66.5" style="242" customWidth="1"/>
    <col min="4" max="4" width="10.5" style="425"/>
    <col min="5" max="5" width="4.5" customWidth="1"/>
    <col min="6" max="6" width="10" customWidth="1"/>
    <col min="7" max="7" width="76.5" style="241" customWidth="1"/>
    <col min="8" max="16384" width="10.5" style="241"/>
  </cols>
  <sheetData>
    <row r="3" spans="1:7" s="432" customFormat="1" ht="15.6">
      <c r="C3" s="459" t="str">
        <f>'Codes des indicateurs traductio'!A3</f>
        <v>Categories from this frame</v>
      </c>
      <c r="D3" s="430" t="s">
        <v>687</v>
      </c>
      <c r="E3" s="431"/>
    </row>
    <row r="4" spans="1:7" s="429" customFormat="1" ht="19.05" customHeight="1">
      <c r="A4" s="429" t="str">
        <f t="shared" ref="A4:A9" si="0">D4&amp;" - "&amp;C4</f>
        <v>A - Global outreach (people)</v>
      </c>
      <c r="C4" s="242" t="str">
        <f>'Codes des indicateurs traductio'!A4</f>
        <v>Global outreach (people)</v>
      </c>
      <c r="D4" s="427" t="s">
        <v>699</v>
      </c>
      <c r="E4" s="428"/>
    </row>
    <row r="5" spans="1:7">
      <c r="A5" s="241" t="str">
        <f t="shared" si="0"/>
        <v>B - Global outreach (product)</v>
      </c>
      <c r="C5" s="242" t="str">
        <f>'Codes des indicateurs traductio'!A5</f>
        <v>Global outreach (product)</v>
      </c>
      <c r="D5" s="425" t="s">
        <v>700</v>
      </c>
      <c r="G5" s="435"/>
    </row>
    <row r="6" spans="1:7">
      <c r="A6" s="241" t="str">
        <f>D6&amp;" - "&amp;C6</f>
        <v>C - Accessibility / affordability</v>
      </c>
      <c r="C6" s="242" t="str">
        <f>'Codes des indicateurs traductio'!A6</f>
        <v>Accessibility / affordability</v>
      </c>
      <c r="D6" s="425" t="s">
        <v>702</v>
      </c>
      <c r="G6" s="435"/>
    </row>
    <row r="7" spans="1:7">
      <c r="A7" s="241" t="str">
        <f t="shared" si="0"/>
        <v>D - Satisfaction</v>
      </c>
      <c r="C7" s="242" t="str">
        <f>'Codes des indicateurs traductio'!A7</f>
        <v>Satisfaction</v>
      </c>
      <c r="D7" s="425" t="s">
        <v>701</v>
      </c>
    </row>
    <row r="8" spans="1:7">
      <c r="A8" s="241" t="str">
        <f t="shared" si="0"/>
        <v>E - Outcome</v>
      </c>
      <c r="C8" s="242" t="str">
        <f>'Codes des indicateurs traductio'!A8</f>
        <v>Outcome</v>
      </c>
      <c r="D8" s="425" t="s">
        <v>703</v>
      </c>
    </row>
    <row r="9" spans="1:7">
      <c r="A9" s="241" t="str">
        <f t="shared" si="0"/>
        <v>F - Impact</v>
      </c>
      <c r="C9" s="242" t="str">
        <f>'Codes des indicateurs traductio'!A9</f>
        <v>Impact</v>
      </c>
      <c r="D9" s="425" t="s">
        <v>704</v>
      </c>
    </row>
    <row r="10" spans="1:7" ht="11.55" customHeight="1"/>
    <row r="11" spans="1:7" ht="20.55" customHeight="1">
      <c r="C11" s="459" t="str">
        <f>'Codes des indicateurs traductio'!A11</f>
        <v>Additional segmentation for target public relevant for SDG</v>
      </c>
      <c r="F11" s="442" t="str">
        <f>'Traductions complementaires'!A3</f>
        <v>Ex: SDG1, global outeach (people) indicator, 1st indicator fo the category: Name of the indicator</v>
      </c>
      <c r="G11" s="443"/>
    </row>
    <row r="12" spans="1:7" s="429" customFormat="1">
      <c r="A12" s="429" t="str">
        <f>D12&amp;" - "&amp;C12</f>
        <v xml:space="preserve">a - Number of rural individuals </v>
      </c>
      <c r="C12" s="242" t="str">
        <f>'Codes des indicateurs traductio'!A12</f>
        <v xml:space="preserve">Number of rural individuals </v>
      </c>
      <c r="D12" s="433" t="s">
        <v>688</v>
      </c>
      <c r="E12" s="428"/>
      <c r="F12" s="428" t="s">
        <v>942</v>
      </c>
      <c r="G12" s="434" t="str">
        <f>'Traductions complementaires'!A8</f>
        <v>Number of unique client of the organisation during fiscal year</v>
      </c>
    </row>
    <row r="13" spans="1:7">
      <c r="A13" s="241" t="str">
        <f t="shared" ref="A13:A31" si="1">D13&amp;" - "&amp;C13</f>
        <v xml:space="preserve">b - Number of urban individuals </v>
      </c>
      <c r="C13" s="242" t="str">
        <f>'Codes des indicateurs traductio'!A13</f>
        <v xml:space="preserve">Number of urban individuals </v>
      </c>
      <c r="D13" s="426" t="s">
        <v>689</v>
      </c>
    </row>
    <row r="14" spans="1:7">
      <c r="A14" s="241" t="str">
        <f t="shared" si="1"/>
        <v>c - Number of poor* individuals</v>
      </c>
      <c r="C14" s="242" t="str">
        <f>'Codes des indicateurs traductio'!A14</f>
        <v>Number of poor* individuals</v>
      </c>
      <c r="D14" s="426" t="s">
        <v>691</v>
      </c>
      <c r="F14" t="str">
        <f>'Traductions complementaires'!A6</f>
        <v>Same indicator, segment of women (ex, use if pertinent for company)</v>
      </c>
    </row>
    <row r="15" spans="1:7" ht="22.05" customHeight="1">
      <c r="A15" s="241" t="str">
        <f t="shared" si="1"/>
        <v>d - Number of people at the bottom 40% of the population</v>
      </c>
      <c r="C15" s="242" t="str">
        <f>'Codes des indicateurs traductio'!A15</f>
        <v>Number of people at the bottom 40% of the population</v>
      </c>
      <c r="D15" s="426" t="s">
        <v>692</v>
      </c>
      <c r="F15" t="s">
        <v>943</v>
      </c>
      <c r="G15" s="241" t="str">
        <f>'Traductions complementaires'!A9</f>
        <v>Number of women unique client of the organisation during fiscal year</v>
      </c>
    </row>
    <row r="16" spans="1:7">
      <c r="A16" s="241" t="str">
        <f t="shared" si="1"/>
        <v xml:space="preserve">e - Number of women </v>
      </c>
      <c r="C16" s="242" t="str">
        <f>'Codes des indicateurs traductio'!A16</f>
        <v xml:space="preserve">Number of women </v>
      </c>
      <c r="D16" s="426" t="s">
        <v>694</v>
      </c>
    </row>
    <row r="17" spans="1:4">
      <c r="A17" s="241" t="str">
        <f t="shared" si="1"/>
        <v>f - Number of pregnant women</v>
      </c>
      <c r="C17" s="242" t="str">
        <f>'Codes des indicateurs traductio'!A17</f>
        <v>Number of pregnant women</v>
      </c>
      <c r="D17" s="426" t="s">
        <v>696</v>
      </c>
    </row>
    <row r="18" spans="1:4">
      <c r="A18" s="241" t="str">
        <f t="shared" si="1"/>
        <v>g - Number of lactating women</v>
      </c>
      <c r="C18" s="242" t="str">
        <f>'Codes des indicateurs traductio'!A18</f>
        <v>Number of lactating women</v>
      </c>
      <c r="D18" s="426" t="s">
        <v>697</v>
      </c>
    </row>
    <row r="19" spans="1:4">
      <c r="A19" s="241" t="str">
        <f t="shared" si="1"/>
        <v>h - Number of adolescent girls</v>
      </c>
      <c r="C19" s="242" t="str">
        <f>'Codes des indicateurs traductio'!A19</f>
        <v>Number of adolescent girls</v>
      </c>
      <c r="D19" s="426" t="s">
        <v>698</v>
      </c>
    </row>
    <row r="20" spans="1:4">
      <c r="A20" s="241" t="str">
        <f t="shared" si="1"/>
        <v>i - Number of older persons</v>
      </c>
      <c r="C20" s="242" t="str">
        <f>'Codes des indicateurs traductio'!A20</f>
        <v>Number of older persons</v>
      </c>
      <c r="D20" s="426" t="s">
        <v>690</v>
      </c>
    </row>
    <row r="21" spans="1:4">
      <c r="A21" s="241" t="str">
        <f t="shared" si="1"/>
        <v>j - Number of children and youth</v>
      </c>
      <c r="C21" s="242" t="str">
        <f>'Codes des indicateurs traductio'!A21</f>
        <v>Number of children and youth</v>
      </c>
      <c r="D21" s="426" t="s">
        <v>716</v>
      </c>
    </row>
    <row r="22" spans="1:4" ht="17.55" customHeight="1">
      <c r="A22" s="241" t="str">
        <f t="shared" si="1"/>
        <v>k - Number of newborns, children under 5</v>
      </c>
      <c r="C22" s="242" t="str">
        <f>'Codes des indicateurs traductio'!A22</f>
        <v>Number of newborns, children under 5</v>
      </c>
      <c r="D22" s="426" t="s">
        <v>717</v>
      </c>
    </row>
    <row r="23" spans="1:4" ht="16.05" customHeight="1">
      <c r="A23" s="241" t="str">
        <f t="shared" si="1"/>
        <v>l - Number of discriminated people (race, ethnicity, origin, religion)</v>
      </c>
      <c r="C23" s="242" t="str">
        <f>'Codes des indicateurs traductio'!A23</f>
        <v>Number of discriminated people (race, ethnicity, origin, religion)</v>
      </c>
      <c r="D23" s="426" t="s">
        <v>693</v>
      </c>
    </row>
    <row r="24" spans="1:4">
      <c r="A24" s="241" t="str">
        <f t="shared" si="1"/>
        <v>m - Number of indigenous people</v>
      </c>
      <c r="C24" s="242" t="str">
        <f>'Codes des indicateurs traductio'!A24</f>
        <v>Number of indigenous people</v>
      </c>
      <c r="D24" s="426" t="s">
        <v>695</v>
      </c>
    </row>
    <row r="25" spans="1:4">
      <c r="A25" s="241" t="str">
        <f t="shared" si="1"/>
        <v>n - Number of people with disabilities</v>
      </c>
      <c r="C25" s="242" t="str">
        <f>'Codes des indicateurs traductio'!A25</f>
        <v>Number of people with disabilities</v>
      </c>
      <c r="D25" s="426" t="s">
        <v>715</v>
      </c>
    </row>
    <row r="26" spans="1:4">
      <c r="A26" s="241" t="str">
        <f t="shared" si="1"/>
        <v>o - Number of people from minorities</v>
      </c>
      <c r="C26" s="242" t="str">
        <f>'Codes des indicateurs traductio'!A26</f>
        <v>Number of people from minorities</v>
      </c>
      <c r="D26" s="426" t="s">
        <v>718</v>
      </c>
    </row>
    <row r="27" spans="1:4">
      <c r="A27" s="241" t="str">
        <f t="shared" si="1"/>
        <v>p - Number of refugees</v>
      </c>
      <c r="C27" s="242" t="str">
        <f>'Codes des indicateurs traductio'!A27</f>
        <v>Number of refugees</v>
      </c>
      <c r="D27" s="426" t="s">
        <v>719</v>
      </c>
    </row>
    <row r="28" spans="1:4" ht="19.05" customHeight="1">
      <c r="A28" s="241" t="str">
        <f t="shared" si="1"/>
        <v>q - Number of smallholder farmers, pastoralists and fishers</v>
      </c>
      <c r="C28" s="242" t="str">
        <f>'Codes des indicateurs traductio'!A28</f>
        <v>Number of smallholder farmers, pastoralists and fishers</v>
      </c>
      <c r="D28" s="426" t="s">
        <v>720</v>
      </c>
    </row>
    <row r="29" spans="1:4" ht="34.049999999999997" customHeight="1">
      <c r="A29" s="241" t="str">
        <f t="shared" si="1"/>
        <v>r - « Energy tier level » using a « simplified matrix » using the type of technology sold as a proxy</v>
      </c>
      <c r="C29" s="242" t="str">
        <f>'Codes des indicateurs traductio'!A29</f>
        <v>« Energy tier level » using a « simplified matrix » using the type of technology sold as a proxy</v>
      </c>
      <c r="D29" s="426" t="s">
        <v>721</v>
      </c>
    </row>
    <row r="30" spans="1:4">
      <c r="A30" s="241" t="str">
        <f t="shared" si="1"/>
        <v>s - Low-populated areas</v>
      </c>
      <c r="C30" s="242" t="str">
        <f>'Codes des indicateurs traductio'!A30</f>
        <v>Low-populated areas</v>
      </c>
      <c r="D30" s="426" t="s">
        <v>722</v>
      </c>
    </row>
    <row r="31" spans="1:4">
      <c r="A31" s="241" t="str">
        <f t="shared" si="1"/>
        <v>t - Economically disadvantaged areas</v>
      </c>
      <c r="C31" s="242" t="str">
        <f>'Codes des indicateurs traductio'!A31</f>
        <v>Economically disadvantaged areas</v>
      </c>
      <c r="D31" s="426" t="s">
        <v>714</v>
      </c>
    </row>
  </sheetData>
  <pageMargins left="0.7" right="0.7" top="0.75" bottom="0.75" header="0.3" footer="0.3"/>
  <pageSetup paperSize="9" orientation="portrait"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showGridLines="0" zoomScale="80" zoomScaleNormal="80" workbookViewId="0">
      <selection activeCell="A6" sqref="A6"/>
    </sheetView>
  </sheetViews>
  <sheetFormatPr baseColWidth="10" defaultColWidth="10.5" defaultRowHeight="15"/>
  <cols>
    <col min="1" max="1" width="24.5" style="241" customWidth="1"/>
    <col min="2" max="2" width="27.5" style="456" customWidth="1"/>
    <col min="4" max="4" width="4.5" customWidth="1"/>
    <col min="5" max="5" width="10" customWidth="1"/>
    <col min="6" max="6" width="76.5" style="241" customWidth="1"/>
    <col min="7" max="16384" width="10.5" style="241"/>
  </cols>
  <sheetData>
    <row r="1" spans="1:6">
      <c r="B1" s="456" t="s">
        <v>996</v>
      </c>
      <c r="C1" t="s">
        <v>997</v>
      </c>
    </row>
    <row r="3" spans="1:6" s="432" customFormat="1" ht="15.6">
      <c r="A3" s="432" t="str">
        <f>INDEX(B3:D3,1,MATCH(Welcome!$S$6,$B$1:$E$1,0))</f>
        <v>Categories from this frame</v>
      </c>
      <c r="B3" s="456" t="s">
        <v>686</v>
      </c>
      <c r="C3" s="57" t="s">
        <v>1004</v>
      </c>
      <c r="D3" s="431"/>
    </row>
    <row r="4" spans="1:6" ht="19.05" customHeight="1">
      <c r="A4" s="432" t="str">
        <f>INDEX(B4:D4,1,MATCH(Welcome!$S$6,$B$1:$E$1,0))</f>
        <v>Global outreach (people)</v>
      </c>
      <c r="B4" s="456" t="s">
        <v>681</v>
      </c>
      <c r="C4" s="57" t="s">
        <v>1005</v>
      </c>
      <c r="E4" s="241"/>
    </row>
    <row r="5" spans="1:6" ht="15.6">
      <c r="A5" s="432" t="str">
        <f>INDEX(B5:D5,1,MATCH(Welcome!$S$6,$B$1:$E$1,0))</f>
        <v>Global outreach (product)</v>
      </c>
      <c r="B5" s="456" t="s">
        <v>682</v>
      </c>
      <c r="C5" t="s">
        <v>1006</v>
      </c>
      <c r="F5" s="435"/>
    </row>
    <row r="6" spans="1:6" ht="15.6">
      <c r="A6" s="432" t="str">
        <f>INDEX(B6:D6,1,MATCH(Welcome!$S$6,$B$1:$E$1,0))</f>
        <v>Accessibility / affordability</v>
      </c>
      <c r="B6" s="456" t="s">
        <v>683</v>
      </c>
      <c r="C6" s="57" t="s">
        <v>2010</v>
      </c>
      <c r="F6" s="435"/>
    </row>
    <row r="7" spans="1:6" ht="15.6">
      <c r="A7" s="432" t="str">
        <f>INDEX(B7:D7,1,MATCH(Welcome!$S$6,$B$1:$E$1,0))</f>
        <v>Satisfaction</v>
      </c>
      <c r="B7" s="456" t="s">
        <v>2009</v>
      </c>
      <c r="C7" s="57" t="s">
        <v>2009</v>
      </c>
    </row>
    <row r="8" spans="1:6" ht="15.6">
      <c r="A8" s="432" t="str">
        <f>INDEX(B8:D8,1,MATCH(Welcome!$S$6,$B$1:$E$1,0))</f>
        <v>Outcome</v>
      </c>
      <c r="B8" s="456" t="s">
        <v>684</v>
      </c>
      <c r="C8" s="57" t="s">
        <v>1007</v>
      </c>
    </row>
    <row r="9" spans="1:6" ht="15.6">
      <c r="A9" s="432" t="str">
        <f>INDEX(B9:D9,1,MATCH(Welcome!$S$6,$B$1:$E$1,0))</f>
        <v>Impact</v>
      </c>
      <c r="B9" s="456" t="s">
        <v>685</v>
      </c>
      <c r="C9" s="57" t="s">
        <v>685</v>
      </c>
    </row>
    <row r="10" spans="1:6" ht="11.55" customHeight="1">
      <c r="A10" s="432">
        <f>INDEX(B10:D10,1,MATCH(Welcome!$S$6,$B$1:$E$1,0))</f>
        <v>0</v>
      </c>
    </row>
    <row r="11" spans="1:6" ht="20.55" customHeight="1">
      <c r="A11" s="432" t="str">
        <f>INDEX(B11:D11,1,MATCH(Welcome!$S$6,$B$1:$E$1,0))</f>
        <v>Additional segmentation for target public relevant for SDG</v>
      </c>
      <c r="B11" t="s">
        <v>939</v>
      </c>
      <c r="C11" t="s">
        <v>1008</v>
      </c>
    </row>
    <row r="12" spans="1:6" ht="28.2">
      <c r="A12" s="432" t="str">
        <f>INDEX(B12:D12,1,MATCH(Welcome!$S$6,$B$1:$E$1,0))</f>
        <v xml:space="preserve">Number of rural individuals </v>
      </c>
      <c r="B12" s="456" t="s">
        <v>679</v>
      </c>
      <c r="C12" s="57" t="s">
        <v>1009</v>
      </c>
      <c r="E12" s="241"/>
    </row>
    <row r="13" spans="1:6" ht="28.2">
      <c r="A13" s="432" t="str">
        <f>INDEX(B13:D13,1,MATCH(Welcome!$S$6,$B$1:$E$1,0))</f>
        <v xml:space="preserve">Number of urban individuals </v>
      </c>
      <c r="B13" s="456" t="s">
        <v>680</v>
      </c>
      <c r="C13" s="57" t="s">
        <v>1010</v>
      </c>
    </row>
    <row r="14" spans="1:6" ht="15.6">
      <c r="A14" s="432" t="str">
        <f>INDEX(B14:D14,1,MATCH(Welcome!$S$6,$B$1:$E$1,0))</f>
        <v>Number of poor* individuals</v>
      </c>
      <c r="B14" s="457" t="s">
        <v>256</v>
      </c>
      <c r="C14" t="s">
        <v>1011</v>
      </c>
    </row>
    <row r="15" spans="1:6" ht="22.05" customHeight="1">
      <c r="A15" s="432" t="str">
        <f>INDEX(B15:D15,1,MATCH(Welcome!$S$6,$B$1:$E$1,0))</f>
        <v>Number of people at the bottom 40% of the population</v>
      </c>
      <c r="B15" s="457" t="s">
        <v>712</v>
      </c>
      <c r="C15" t="s">
        <v>1023</v>
      </c>
    </row>
    <row r="16" spans="1:6" ht="15.6">
      <c r="A16" s="432" t="str">
        <f>INDEX(B16:D16,1,MATCH(Welcome!$S$6,$B$1:$E$1,0))</f>
        <v xml:space="preserve">Number of women </v>
      </c>
      <c r="B16" s="456" t="s">
        <v>186</v>
      </c>
      <c r="C16" s="57" t="s">
        <v>1012</v>
      </c>
    </row>
    <row r="17" spans="1:3" customFormat="1" ht="15.6">
      <c r="A17" s="432" t="str">
        <f>INDEX(B17:D17,1,MATCH(Welcome!$S$6,$B$1:$E$1,0))</f>
        <v>Number of pregnant women</v>
      </c>
      <c r="B17" s="456" t="s">
        <v>710</v>
      </c>
      <c r="C17" s="57" t="s">
        <v>1013</v>
      </c>
    </row>
    <row r="18" spans="1:3" customFormat="1" ht="15.6">
      <c r="A18" s="432" t="str">
        <f>INDEX(B18:D18,1,MATCH(Welcome!$S$6,$B$1:$E$1,0))</f>
        <v>Number of lactating women</v>
      </c>
      <c r="B18" s="456" t="s">
        <v>937</v>
      </c>
      <c r="C18" t="s">
        <v>1014</v>
      </c>
    </row>
    <row r="19" spans="1:3" customFormat="1" ht="15.6">
      <c r="A19" s="432" t="str">
        <f>INDEX(B19:D19,1,MATCH(Welcome!$S$6,$B$1:$E$1,0))</f>
        <v>Number of adolescent girls</v>
      </c>
      <c r="B19" s="456" t="s">
        <v>711</v>
      </c>
      <c r="C19" t="s">
        <v>1015</v>
      </c>
    </row>
    <row r="20" spans="1:3" customFormat="1" ht="15.6">
      <c r="A20" s="432" t="str">
        <f>INDEX(B20:D20,1,MATCH(Welcome!$S$6,$B$1:$E$1,0))</f>
        <v>Number of older persons</v>
      </c>
      <c r="B20" s="456" t="s">
        <v>96</v>
      </c>
      <c r="C20" t="s">
        <v>1016</v>
      </c>
    </row>
    <row r="21" spans="1:3" customFormat="1" ht="15.6">
      <c r="A21" s="432" t="str">
        <f>INDEX(B21:D21,1,MATCH(Welcome!$S$6,$B$1:$E$1,0))</f>
        <v>Number of children and youth</v>
      </c>
      <c r="B21" s="456" t="s">
        <v>713</v>
      </c>
      <c r="C21" t="s">
        <v>1026</v>
      </c>
    </row>
    <row r="22" spans="1:3" customFormat="1" ht="17.55" customHeight="1">
      <c r="A22" s="432" t="str">
        <f>INDEX(B22:D22,1,MATCH(Welcome!$S$6,$B$1:$E$1,0))</f>
        <v>Number of newborns, children under 5</v>
      </c>
      <c r="B22" t="s">
        <v>136</v>
      </c>
      <c r="C22" t="s">
        <v>1025</v>
      </c>
    </row>
    <row r="23" spans="1:3" customFormat="1" ht="16.05" customHeight="1">
      <c r="A23" s="432" t="str">
        <f>INDEX(B23:D23,1,MATCH(Welcome!$S$6,$B$1:$E$1,0))</f>
        <v>Number of discriminated people (race, ethnicity, origin, religion)</v>
      </c>
      <c r="B23" s="458" t="s">
        <v>708</v>
      </c>
      <c r="C23" t="s">
        <v>1022</v>
      </c>
    </row>
    <row r="24" spans="1:3" customFormat="1" ht="15.6">
      <c r="A24" s="432" t="str">
        <f>INDEX(B24:D24,1,MATCH(Welcome!$S$6,$B$1:$E$1,0))</f>
        <v>Number of indigenous people</v>
      </c>
      <c r="B24" s="456" t="s">
        <v>98</v>
      </c>
      <c r="C24" t="s">
        <v>1017</v>
      </c>
    </row>
    <row r="25" spans="1:3" customFormat="1" ht="27.6">
      <c r="A25" s="432" t="str">
        <f>INDEX(B25:D25,1,MATCH(Welcome!$S$6,$B$1:$E$1,0))</f>
        <v>Number of people with disabilities</v>
      </c>
      <c r="B25" s="457" t="s">
        <v>187</v>
      </c>
      <c r="C25" t="s">
        <v>1019</v>
      </c>
    </row>
    <row r="26" spans="1:3" customFormat="1" ht="28.2">
      <c r="A26" s="432" t="str">
        <f>INDEX(B26:D26,1,MATCH(Welcome!$S$6,$B$1:$E$1,0))</f>
        <v>Number of people from minorities</v>
      </c>
      <c r="B26" s="456" t="s">
        <v>709</v>
      </c>
      <c r="C26" t="s">
        <v>1024</v>
      </c>
    </row>
    <row r="27" spans="1:3" customFormat="1" ht="15.6">
      <c r="A27" s="432" t="str">
        <f>INDEX(B27:D27,1,MATCH(Welcome!$S$6,$B$1:$E$1,0))</f>
        <v>Number of refugees</v>
      </c>
      <c r="B27" s="456" t="s">
        <v>320</v>
      </c>
      <c r="C27" t="s">
        <v>1021</v>
      </c>
    </row>
    <row r="28" spans="1:3" customFormat="1" ht="19.05" customHeight="1">
      <c r="A28" s="432" t="str">
        <f>INDEX(B28:D28,1,MATCH(Welcome!$S$6,$B$1:$E$1,0))</f>
        <v>Number of smallholder farmers, pastoralists and fishers</v>
      </c>
      <c r="B28" t="s">
        <v>97</v>
      </c>
      <c r="C28" t="s">
        <v>1018</v>
      </c>
    </row>
    <row r="29" spans="1:3" customFormat="1" ht="34.049999999999997" customHeight="1">
      <c r="A29" s="432" t="str">
        <f>INDEX(B29:D29,1,MATCH(Welcome!$S$6,$B$1:$E$1,0))</f>
        <v>« Energy tier level » using a « simplified matrix » using the type of technology sold as a proxy</v>
      </c>
      <c r="B29" s="457" t="s">
        <v>938</v>
      </c>
      <c r="C29" t="s">
        <v>1020</v>
      </c>
    </row>
    <row r="30" spans="1:3" customFormat="1" ht="27.6">
      <c r="A30" s="432" t="str">
        <f>INDEX(B30:D30,1,MATCH(Welcome!$S$6,$B$1:$E$1,0))</f>
        <v>Low-populated areas</v>
      </c>
      <c r="B30" s="457" t="s">
        <v>407</v>
      </c>
      <c r="C30" s="57" t="s">
        <v>1027</v>
      </c>
    </row>
    <row r="31" spans="1:3" customFormat="1" ht="27.6">
      <c r="A31" s="432" t="str">
        <f>INDEX(B31:D31,1,MATCH(Welcome!$S$6,$B$1:$E$1,0))</f>
        <v>Economically disadvantaged areas</v>
      </c>
      <c r="B31" s="457" t="s">
        <v>408</v>
      </c>
      <c r="C31" t="s">
        <v>1028</v>
      </c>
    </row>
  </sheetData>
  <pageMargins left="0.7" right="0.7" top="0.75" bottom="0.75" header="0.3" footer="0.3"/>
  <pageSetup paperSize="9"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N22"/>
  <sheetViews>
    <sheetView showGridLines="0" topLeftCell="A13" zoomScale="67" zoomScaleNormal="67" workbookViewId="0">
      <selection activeCell="C3" sqref="C3"/>
    </sheetView>
  </sheetViews>
  <sheetFormatPr baseColWidth="10" defaultColWidth="10.296875" defaultRowHeight="15.75" customHeight="1"/>
  <cols>
    <col min="1" max="1" width="12" style="2" customWidth="1"/>
    <col min="2" max="2" width="45.5" style="2" customWidth="1"/>
    <col min="3" max="10" width="10.296875" style="2" customWidth="1"/>
    <col min="11" max="11" width="10.5" style="2" customWidth="1"/>
    <col min="12" max="16384" width="10.296875" style="2"/>
  </cols>
  <sheetData>
    <row r="1" spans="1:14" ht="15.75" customHeight="1">
      <c r="B1" s="2" t="s">
        <v>996</v>
      </c>
      <c r="C1" s="2" t="s">
        <v>997</v>
      </c>
    </row>
    <row r="2" spans="1:14" ht="34.5" customHeight="1">
      <c r="A2" s="2" t="str">
        <f>INDEX(B2:D2,1,MATCH(Welcome!$S$6,$B$1:$E$1,0))</f>
        <v>The 17 Sustainable Development Goals</v>
      </c>
      <c r="B2" t="s">
        <v>0</v>
      </c>
      <c r="C2" t="s">
        <v>1033</v>
      </c>
      <c r="D2" s="455"/>
      <c r="E2" s="455"/>
      <c r="F2" s="455"/>
      <c r="G2" s="455"/>
      <c r="H2" s="455"/>
      <c r="I2" s="455"/>
      <c r="J2" s="455"/>
      <c r="K2" s="455"/>
      <c r="L2" s="455"/>
      <c r="M2" s="455"/>
      <c r="N2" s="455"/>
    </row>
    <row r="3" spans="1:14" ht="33.299999999999997" customHeight="1">
      <c r="A3" s="2" t="str">
        <f>INDEX(B3:D3,1,MATCH(Welcome!$S$6,$B$1:$E$1,0))</f>
        <v>You can directly access the tracking indicators of each SDG by clicking on the corresponding link:</v>
      </c>
      <c r="B3" t="s">
        <v>1</v>
      </c>
      <c r="C3" t="s">
        <v>1034</v>
      </c>
      <c r="D3" s="461"/>
      <c r="E3" s="461"/>
      <c r="F3" s="461"/>
      <c r="G3" s="461"/>
      <c r="H3" s="461"/>
      <c r="I3" s="461"/>
      <c r="J3" s="461"/>
      <c r="K3" s="461"/>
      <c r="L3" s="461"/>
      <c r="M3" s="461"/>
      <c r="N3" s="461"/>
    </row>
    <row r="4" spans="1:14" s="3" customFormat="1" ht="37.049999999999997" customHeight="1">
      <c r="A4" s="2" t="str">
        <f>INDEX(B4:D4,1,MATCH(Welcome!$S$6,$B$1:$E$1,0))</f>
        <v>Goals 1. End poverty in all its forms everywhere</v>
      </c>
      <c r="B4" t="s">
        <v>2</v>
      </c>
      <c r="C4" t="s">
        <v>1037</v>
      </c>
      <c r="D4"/>
      <c r="E4"/>
      <c r="F4"/>
      <c r="G4"/>
      <c r="H4"/>
      <c r="I4"/>
      <c r="J4"/>
      <c r="K4"/>
      <c r="L4"/>
      <c r="M4"/>
    </row>
    <row r="5" spans="1:14" s="3" customFormat="1" ht="37.049999999999997" customHeight="1">
      <c r="A5" s="2" t="str">
        <f>INDEX(B5:D5,1,MATCH(Welcome!$S$6,$B$1:$E$1,0))</f>
        <v>Goals 2. End hunger, achieve food security and improved nutrition and promote sustainable agriculture</v>
      </c>
      <c r="B5" t="s">
        <v>3</v>
      </c>
      <c r="C5" t="s">
        <v>1164</v>
      </c>
      <c r="D5"/>
      <c r="E5"/>
      <c r="F5"/>
      <c r="G5"/>
      <c r="H5"/>
      <c r="I5"/>
      <c r="J5"/>
      <c r="K5"/>
      <c r="L5"/>
      <c r="M5"/>
    </row>
    <row r="6" spans="1:14" s="3" customFormat="1" ht="37.049999999999997" customHeight="1">
      <c r="A6" s="2" t="str">
        <f>INDEX(B6:D6,1,MATCH(Welcome!$S$6,$B$1:$E$1,0))</f>
        <v>Goals 3. Ensure healthy lives and promote well-being for all at all ages</v>
      </c>
      <c r="B6" t="s">
        <v>4</v>
      </c>
      <c r="C6" t="s">
        <v>1038</v>
      </c>
      <c r="D6"/>
      <c r="E6"/>
      <c r="F6"/>
      <c r="G6"/>
      <c r="H6"/>
      <c r="I6"/>
      <c r="J6"/>
      <c r="K6"/>
      <c r="L6"/>
      <c r="M6"/>
    </row>
    <row r="7" spans="1:14" s="3" customFormat="1" ht="37.049999999999997" customHeight="1">
      <c r="A7" s="2" t="str">
        <f>INDEX(B7:D7,1,MATCH(Welcome!$S$6,$B$1:$E$1,0))</f>
        <v>Goals 4. Ensure inclusive and equitable quality education and promote lifelong learning opportunities for all</v>
      </c>
      <c r="B7" t="s">
        <v>5</v>
      </c>
      <c r="C7" t="s">
        <v>1039</v>
      </c>
      <c r="D7"/>
      <c r="E7"/>
      <c r="F7"/>
      <c r="G7"/>
      <c r="H7"/>
      <c r="I7"/>
      <c r="J7"/>
      <c r="K7"/>
      <c r="L7"/>
      <c r="M7"/>
    </row>
    <row r="8" spans="1:14" s="3" customFormat="1" ht="37.049999999999997" customHeight="1">
      <c r="A8" s="2" t="str">
        <f>INDEX(B8:D8,1,MATCH(Welcome!$S$6,$B$1:$E$1,0))</f>
        <v>Goals 5. Achieve gender equality and empower all women and girls</v>
      </c>
      <c r="B8" t="s">
        <v>6</v>
      </c>
      <c r="C8" t="s">
        <v>1040</v>
      </c>
      <c r="D8"/>
      <c r="E8"/>
      <c r="F8"/>
      <c r="G8"/>
      <c r="H8"/>
      <c r="I8"/>
      <c r="J8"/>
      <c r="K8"/>
      <c r="L8"/>
      <c r="M8"/>
    </row>
    <row r="9" spans="1:14" s="3" customFormat="1" ht="37.049999999999997" customHeight="1">
      <c r="A9" s="2" t="str">
        <f>INDEX(B9:D9,1,MATCH(Welcome!$S$6,$B$1:$E$1,0))</f>
        <v>Goals 6. Ensure availability and sustainable management of water and sanitation for all</v>
      </c>
      <c r="B9" t="s">
        <v>7</v>
      </c>
      <c r="C9" t="s">
        <v>1041</v>
      </c>
      <c r="D9"/>
      <c r="E9"/>
      <c r="F9"/>
      <c r="G9"/>
      <c r="H9"/>
      <c r="I9"/>
      <c r="J9"/>
      <c r="K9"/>
      <c r="L9"/>
      <c r="M9"/>
    </row>
    <row r="10" spans="1:14" s="3" customFormat="1" ht="37.049999999999997" customHeight="1">
      <c r="A10" s="2" t="str">
        <f>INDEX(B10:D10,1,MATCH(Welcome!$S$6,$B$1:$E$1,0))</f>
        <v>Goals 7. Ensure access to affordable,  reliable,  sustainable and modern energy for all</v>
      </c>
      <c r="B10" t="s">
        <v>8</v>
      </c>
      <c r="C10" t="s">
        <v>1042</v>
      </c>
      <c r="D10"/>
      <c r="E10"/>
      <c r="F10"/>
      <c r="G10"/>
      <c r="H10"/>
      <c r="I10"/>
      <c r="J10"/>
      <c r="K10"/>
      <c r="L10"/>
      <c r="M10"/>
    </row>
    <row r="11" spans="1:14" s="3" customFormat="1" ht="37.049999999999997" customHeight="1">
      <c r="A11" s="2" t="str">
        <f>INDEX(B11:D11,1,MATCH(Welcome!$S$6,$B$1:$E$1,0))</f>
        <v>Goals 8. Promote sustained, inclusive and sustainable economic growth,  full and productive employment and decent work for all</v>
      </c>
      <c r="B11" t="s">
        <v>9</v>
      </c>
      <c r="C11" t="s">
        <v>1043</v>
      </c>
      <c r="D11"/>
      <c r="E11"/>
      <c r="F11"/>
      <c r="G11"/>
      <c r="H11"/>
      <c r="I11"/>
      <c r="J11"/>
      <c r="K11"/>
      <c r="L11"/>
      <c r="M11"/>
    </row>
    <row r="12" spans="1:14" s="3" customFormat="1" ht="37.049999999999997" customHeight="1">
      <c r="A12" s="2" t="str">
        <f>INDEX(B12:D12,1,MATCH(Welcome!$S$6,$B$1:$E$1,0))</f>
        <v>Goals 9. Build resilient infrastructure, promote inclusive and sustainable industrialization and foster innovation</v>
      </c>
      <c r="B12" t="s">
        <v>10</v>
      </c>
      <c r="C12" t="s">
        <v>1044</v>
      </c>
      <c r="D12"/>
      <c r="E12"/>
      <c r="F12"/>
      <c r="G12"/>
      <c r="H12"/>
      <c r="I12"/>
      <c r="J12"/>
      <c r="K12"/>
      <c r="L12"/>
      <c r="M12"/>
    </row>
    <row r="13" spans="1:14" s="3" customFormat="1" ht="37.049999999999997" customHeight="1">
      <c r="A13" s="2" t="str">
        <f>INDEX(B13:D13,1,MATCH(Welcome!$S$6,$B$1:$E$1,0))</f>
        <v>Goals 10. Reduce inequality within and among countries</v>
      </c>
      <c r="B13" t="s">
        <v>11</v>
      </c>
      <c r="C13" t="s">
        <v>1045</v>
      </c>
      <c r="D13"/>
      <c r="E13"/>
      <c r="F13"/>
      <c r="G13"/>
      <c r="H13"/>
      <c r="I13"/>
      <c r="J13"/>
      <c r="K13"/>
      <c r="L13"/>
      <c r="M13"/>
    </row>
    <row r="14" spans="1:14" s="3" customFormat="1" ht="37.049999999999997" customHeight="1">
      <c r="A14" s="2" t="str">
        <f>INDEX(B14:D14,1,MATCH(Welcome!$S$6,$B$1:$E$1,0))</f>
        <v>Goals 11. Make cities and human settlements inclusive, safe,  resilient and sustainable</v>
      </c>
      <c r="B14" t="s">
        <v>12</v>
      </c>
      <c r="C14" t="s">
        <v>1046</v>
      </c>
      <c r="D14"/>
      <c r="E14"/>
      <c r="F14"/>
      <c r="G14"/>
      <c r="H14"/>
      <c r="I14"/>
      <c r="J14"/>
      <c r="K14"/>
      <c r="L14"/>
      <c r="M14"/>
    </row>
    <row r="15" spans="1:14" s="3" customFormat="1" ht="37.049999999999997" customHeight="1">
      <c r="A15" s="2" t="str">
        <f>INDEX(B15:D15,1,MATCH(Welcome!$S$6,$B$1:$E$1,0))</f>
        <v>Goals 12. Ensure sustainable consumption and production patterns</v>
      </c>
      <c r="B15" t="s">
        <v>13</v>
      </c>
      <c r="C15" t="s">
        <v>1047</v>
      </c>
      <c r="D15"/>
      <c r="E15"/>
      <c r="F15"/>
      <c r="G15"/>
      <c r="H15"/>
      <c r="I15"/>
      <c r="J15"/>
      <c r="K15"/>
      <c r="L15"/>
      <c r="M15"/>
    </row>
    <row r="16" spans="1:14" s="3" customFormat="1" ht="37.049999999999997" customHeight="1">
      <c r="A16" s="2" t="str">
        <f>INDEX(B16:D16,1,MATCH(Welcome!$S$6,$B$1:$E$1,0))</f>
        <v>Goals 13. Take urgent action to combat climate change and its impacts** Acknowledging that the United Nations Framework Convention on Climate Change is the primary international,  intergovernmental forum for negotiating the global response to climate change.</v>
      </c>
      <c r="B16" t="s">
        <v>14</v>
      </c>
      <c r="C16" t="s">
        <v>1048</v>
      </c>
      <c r="D16"/>
      <c r="E16"/>
      <c r="F16"/>
      <c r="G16"/>
      <c r="H16"/>
      <c r="I16"/>
      <c r="J16"/>
      <c r="K16"/>
      <c r="L16"/>
      <c r="M16"/>
    </row>
    <row r="17" spans="1:13" s="3" customFormat="1" ht="37.049999999999997" customHeight="1">
      <c r="A17" s="2" t="str">
        <f>INDEX(B17:D17,1,MATCH(Welcome!$S$6,$B$1:$E$1,0))</f>
        <v>Goals 14. Conserve and sustainably use the oceans,  seas and marine resources for sustainable development</v>
      </c>
      <c r="B17" t="s">
        <v>15</v>
      </c>
      <c r="C17" t="s">
        <v>1049</v>
      </c>
      <c r="D17"/>
      <c r="E17"/>
      <c r="F17"/>
      <c r="G17"/>
      <c r="H17"/>
      <c r="I17"/>
      <c r="J17"/>
      <c r="K17"/>
      <c r="L17"/>
      <c r="M17"/>
    </row>
    <row r="18" spans="1:13" s="3" customFormat="1" ht="37.049999999999997" customHeight="1">
      <c r="A18" s="2" t="str">
        <f>INDEX(B18:D18,1,MATCH(Welcome!$S$6,$B$1:$E$1,0))</f>
        <v>Goals 15. Protect,  restore and promote sustainable use of terrestrial ecosystems,  sustainably manage forests,  combat desertification, and halt and reverse land degradation and halt biodiversity loss</v>
      </c>
      <c r="B18" t="s">
        <v>16</v>
      </c>
      <c r="C18" t="s">
        <v>1050</v>
      </c>
      <c r="D18" s="460"/>
      <c r="E18" s="460"/>
      <c r="F18" s="460"/>
      <c r="G18" s="460"/>
      <c r="H18" s="460"/>
      <c r="I18" s="460"/>
      <c r="J18" s="460"/>
      <c r="K18" s="460"/>
      <c r="L18" s="460"/>
      <c r="M18" s="460"/>
    </row>
    <row r="19" spans="1:13" s="3" customFormat="1" ht="37.049999999999997" customHeight="1">
      <c r="A19" s="2" t="str">
        <f>INDEX(B19:D19,1,MATCH(Welcome!$S$6,$B$1:$E$1,0))</f>
        <v>Goals 16. Promote peaceful and inclusive societies for sustainable development,  provide access to justice for all and build effective,  accountable and inclusive institutions at all levels</v>
      </c>
      <c r="B19" t="s">
        <v>17</v>
      </c>
      <c r="C19" t="s">
        <v>1051</v>
      </c>
      <c r="D19"/>
      <c r="E19"/>
      <c r="F19"/>
      <c r="G19"/>
      <c r="H19"/>
      <c r="I19"/>
      <c r="J19"/>
      <c r="K19"/>
      <c r="L19"/>
      <c r="M19"/>
    </row>
    <row r="20" spans="1:13" s="3" customFormat="1" ht="37.049999999999997" customHeight="1">
      <c r="A20" s="2" t="str">
        <f>INDEX(B20:D20,1,MATCH(Welcome!$S$6,$B$1:$E$1,0))</f>
        <v>Goal 17. Strengthen the means of implementation and revitalize the global partnership for sustainable development - this SDG is considered as non relevant for social enterprises</v>
      </c>
      <c r="B20" s="416" t="s">
        <v>933</v>
      </c>
      <c r="C20" s="416" t="s">
        <v>1052</v>
      </c>
      <c r="D20" s="416"/>
      <c r="E20" s="416"/>
      <c r="F20" s="416"/>
      <c r="G20" s="416"/>
      <c r="H20" s="416"/>
      <c r="I20" s="416"/>
      <c r="J20" s="416"/>
      <c r="K20" s="416"/>
      <c r="L20" s="416"/>
      <c r="M20" s="416"/>
    </row>
    <row r="21" spans="1:13" s="3" customFormat="1" ht="30.75" customHeight="1">
      <c r="A21" s="2"/>
      <c r="B21" s="416"/>
      <c r="D21" s="416"/>
      <c r="E21" s="416"/>
      <c r="F21" s="416"/>
      <c r="G21" s="416"/>
      <c r="H21" s="416"/>
      <c r="I21" s="416"/>
      <c r="J21" s="416"/>
      <c r="K21" s="416"/>
      <c r="L21" s="416"/>
      <c r="M21" s="416"/>
    </row>
    <row r="22" spans="1:13" ht="15.75" customHeight="1">
      <c r="A22" s="2" t="str">
        <f>INDEX(B22:D22,1,MATCH(Welcome!$S$6,$B$1:$E$1,0))</f>
        <v>Modalities/ CSR type of indicators related to SDGs</v>
      </c>
      <c r="B22" t="s">
        <v>995</v>
      </c>
      <c r="C22" t="s">
        <v>1035</v>
      </c>
      <c r="D22"/>
      <c r="E22"/>
      <c r="F22"/>
      <c r="G22"/>
      <c r="H22"/>
      <c r="I22"/>
      <c r="J22"/>
      <c r="K22"/>
      <c r="L22"/>
      <c r="M22"/>
    </row>
  </sheetData>
  <sheetProtection selectLockedCells="1" selectUnlockedCells="1"/>
  <hyperlinks>
    <hyperlink ref="B18:M18" location="'ODD 15'!A1" display="Objectif 15 : Vie terrestre" xr:uid="{00000000-0004-0000-0400-000000000000}"/>
  </hyperlinks>
  <pageMargins left="0.40902777777777777" right="0.31527777777777777" top="0.30138888888888887" bottom="4.5138888888888888E-2" header="0.51180555555555551" footer="0.51180555555555551"/>
  <pageSetup paperSize="9" scale="79" firstPageNumber="0"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B2:P22"/>
  <sheetViews>
    <sheetView showGridLines="0" showRowColHeaders="0" zoomScale="67" zoomScaleNormal="67" workbookViewId="0">
      <selection activeCell="D4" sqref="D4:P4"/>
    </sheetView>
  </sheetViews>
  <sheetFormatPr baseColWidth="10" defaultColWidth="10.296875" defaultRowHeight="15.75" customHeight="1"/>
  <cols>
    <col min="1" max="1" width="3.5" style="2" customWidth="1"/>
    <col min="2" max="2" width="6" style="2" customWidth="1"/>
    <col min="3" max="3" width="4.796875" style="2" customWidth="1"/>
    <col min="4" max="12" width="10.296875" style="2" customWidth="1"/>
    <col min="13" max="13" width="10.5" style="2" customWidth="1"/>
    <col min="14" max="14" width="44.796875" style="2" customWidth="1"/>
    <col min="15" max="15" width="42" style="2" customWidth="1"/>
    <col min="16" max="16384" width="10.296875" style="2"/>
  </cols>
  <sheetData>
    <row r="2" spans="2:16" ht="34.5" customHeight="1">
      <c r="D2" s="738" t="str">
        <f>'Sommaire traduction'!A2</f>
        <v>The 17 Sustainable Development Goals</v>
      </c>
      <c r="E2" s="738"/>
      <c r="F2" s="738"/>
      <c r="G2" s="738"/>
      <c r="H2" s="738"/>
      <c r="I2" s="738"/>
      <c r="J2" s="738"/>
      <c r="K2" s="738"/>
      <c r="L2" s="738"/>
      <c r="M2" s="738"/>
      <c r="N2" s="738"/>
      <c r="O2" s="738"/>
      <c r="P2" s="738"/>
    </row>
    <row r="3" spans="2:16" ht="33.299999999999997" customHeight="1">
      <c r="B3" s="739" t="str">
        <f>'Sommaire traduction'!A3</f>
        <v>You can directly access the tracking indicators of each SDG by clicking on the corresponding link:</v>
      </c>
      <c r="C3" s="739"/>
      <c r="D3" s="739"/>
      <c r="E3" s="739"/>
      <c r="F3" s="739"/>
      <c r="G3" s="739"/>
      <c r="H3" s="739"/>
      <c r="I3" s="739"/>
      <c r="J3" s="739"/>
      <c r="K3" s="739"/>
      <c r="L3" s="739"/>
      <c r="M3" s="739"/>
      <c r="N3" s="739"/>
      <c r="O3" s="739"/>
      <c r="P3" s="739"/>
    </row>
    <row r="4" spans="2:16" s="3" customFormat="1" ht="37.049999999999997" customHeight="1">
      <c r="D4" s="737" t="str">
        <f>'Sommaire traduction'!A4</f>
        <v>Goals 1. End poverty in all its forms everywhere</v>
      </c>
      <c r="E4" s="737"/>
      <c r="F4" s="737"/>
      <c r="G4" s="737"/>
      <c r="H4" s="737"/>
      <c r="I4" s="737"/>
      <c r="J4" s="737"/>
      <c r="K4" s="737"/>
      <c r="L4" s="737"/>
      <c r="M4" s="737"/>
      <c r="N4" s="737"/>
      <c r="O4" s="737"/>
      <c r="P4" s="737"/>
    </row>
    <row r="5" spans="2:16" s="3" customFormat="1" ht="37.049999999999997" customHeight="1">
      <c r="D5" s="737" t="str">
        <f>'Sommaire traduction'!A5</f>
        <v>Goals 2. End hunger, achieve food security and improved nutrition and promote sustainable agriculture</v>
      </c>
      <c r="E5" s="737"/>
      <c r="F5" s="737"/>
      <c r="G5" s="737"/>
      <c r="H5" s="737"/>
      <c r="I5" s="737"/>
      <c r="J5" s="737"/>
      <c r="K5" s="737"/>
      <c r="L5" s="737"/>
      <c r="M5" s="737"/>
      <c r="N5" s="737"/>
      <c r="O5" s="737"/>
      <c r="P5" s="737"/>
    </row>
    <row r="6" spans="2:16" s="3" customFormat="1" ht="37.049999999999997" customHeight="1">
      <c r="D6" s="737" t="str">
        <f>'Sommaire traduction'!A6</f>
        <v>Goals 3. Ensure healthy lives and promote well-being for all at all ages</v>
      </c>
      <c r="E6" s="737"/>
      <c r="F6" s="737"/>
      <c r="G6" s="737"/>
      <c r="H6" s="737"/>
      <c r="I6" s="737"/>
      <c r="J6" s="737"/>
      <c r="K6" s="737"/>
      <c r="L6" s="737"/>
      <c r="M6" s="737"/>
      <c r="N6" s="737"/>
      <c r="O6" s="737"/>
      <c r="P6" s="737"/>
    </row>
    <row r="7" spans="2:16" s="3" customFormat="1" ht="37.049999999999997" customHeight="1">
      <c r="D7" s="737" t="str">
        <f>'Sommaire traduction'!A7</f>
        <v>Goals 4. Ensure inclusive and equitable quality education and promote lifelong learning opportunities for all</v>
      </c>
      <c r="E7" s="737"/>
      <c r="F7" s="737"/>
      <c r="G7" s="737"/>
      <c r="H7" s="737"/>
      <c r="I7" s="737"/>
      <c r="J7" s="737"/>
      <c r="K7" s="737"/>
      <c r="L7" s="737"/>
      <c r="M7" s="737"/>
      <c r="N7" s="737"/>
      <c r="O7" s="737"/>
      <c r="P7" s="737"/>
    </row>
    <row r="8" spans="2:16" s="3" customFormat="1" ht="37.049999999999997" customHeight="1">
      <c r="D8" s="737" t="str">
        <f>'Sommaire traduction'!A8</f>
        <v>Goals 5. Achieve gender equality and empower all women and girls</v>
      </c>
      <c r="E8" s="737"/>
      <c r="F8" s="737"/>
      <c r="G8" s="737"/>
      <c r="H8" s="737"/>
      <c r="I8" s="737"/>
      <c r="J8" s="737"/>
      <c r="K8" s="737"/>
      <c r="L8" s="737"/>
      <c r="M8" s="737"/>
      <c r="N8" s="737"/>
      <c r="O8" s="737"/>
      <c r="P8" s="737"/>
    </row>
    <row r="9" spans="2:16" s="3" customFormat="1" ht="37.049999999999997" customHeight="1">
      <c r="D9" s="737" t="str">
        <f>'Sommaire traduction'!A9</f>
        <v>Goals 6. Ensure availability and sustainable management of water and sanitation for all</v>
      </c>
      <c r="E9" s="737"/>
      <c r="F9" s="737"/>
      <c r="G9" s="737"/>
      <c r="H9" s="737"/>
      <c r="I9" s="737"/>
      <c r="J9" s="737"/>
      <c r="K9" s="737"/>
      <c r="L9" s="737"/>
      <c r="M9" s="737"/>
      <c r="N9" s="737"/>
      <c r="O9" s="737"/>
      <c r="P9" s="737"/>
    </row>
    <row r="10" spans="2:16" s="3" customFormat="1" ht="37.049999999999997" customHeight="1">
      <c r="D10" s="737" t="str">
        <f>'Sommaire traduction'!A10</f>
        <v>Goals 7. Ensure access to affordable,  reliable,  sustainable and modern energy for all</v>
      </c>
      <c r="E10" s="737"/>
      <c r="F10" s="737"/>
      <c r="G10" s="737"/>
      <c r="H10" s="737"/>
      <c r="I10" s="737"/>
      <c r="J10" s="737"/>
      <c r="K10" s="737"/>
      <c r="L10" s="737"/>
      <c r="M10" s="737"/>
      <c r="N10" s="737"/>
      <c r="O10" s="737"/>
      <c r="P10" s="737"/>
    </row>
    <row r="11" spans="2:16" s="3" customFormat="1" ht="37.049999999999997" customHeight="1">
      <c r="D11" s="737" t="str">
        <f>'Sommaire traduction'!A11</f>
        <v>Goals 8. Promote sustained, inclusive and sustainable economic growth,  full and productive employment and decent work for all</v>
      </c>
      <c r="E11" s="737"/>
      <c r="F11" s="737"/>
      <c r="G11" s="737"/>
      <c r="H11" s="737"/>
      <c r="I11" s="737"/>
      <c r="J11" s="737"/>
      <c r="K11" s="737"/>
      <c r="L11" s="737"/>
      <c r="M11" s="737"/>
      <c r="N11" s="737"/>
      <c r="O11" s="737"/>
      <c r="P11" s="737"/>
    </row>
    <row r="12" spans="2:16" s="3" customFormat="1" ht="37.049999999999997" customHeight="1">
      <c r="D12" s="737" t="str">
        <f>'Sommaire traduction'!A12</f>
        <v>Goals 9. Build resilient infrastructure, promote inclusive and sustainable industrialization and foster innovation</v>
      </c>
      <c r="E12" s="737"/>
      <c r="F12" s="737"/>
      <c r="G12" s="737"/>
      <c r="H12" s="737"/>
      <c r="I12" s="737"/>
      <c r="J12" s="737"/>
      <c r="K12" s="737"/>
      <c r="L12" s="737"/>
      <c r="M12" s="737"/>
      <c r="N12" s="737"/>
      <c r="O12" s="737"/>
      <c r="P12" s="737"/>
    </row>
    <row r="13" spans="2:16" s="3" customFormat="1" ht="37.049999999999997" customHeight="1">
      <c r="D13" s="737" t="str">
        <f>'Sommaire traduction'!A13</f>
        <v>Goals 10. Reduce inequality within and among countries</v>
      </c>
      <c r="E13" s="737"/>
      <c r="F13" s="737"/>
      <c r="G13" s="737"/>
      <c r="H13" s="737"/>
      <c r="I13" s="737"/>
      <c r="J13" s="737"/>
      <c r="K13" s="737"/>
      <c r="L13" s="737"/>
      <c r="M13" s="737"/>
      <c r="N13" s="737"/>
      <c r="O13" s="737"/>
      <c r="P13" s="737"/>
    </row>
    <row r="14" spans="2:16" s="3" customFormat="1" ht="37.049999999999997" customHeight="1">
      <c r="D14" s="737" t="str">
        <f>'Sommaire traduction'!A14</f>
        <v>Goals 11. Make cities and human settlements inclusive, safe,  resilient and sustainable</v>
      </c>
      <c r="E14" s="737"/>
      <c r="F14" s="737"/>
      <c r="G14" s="737"/>
      <c r="H14" s="737"/>
      <c r="I14" s="737"/>
      <c r="J14" s="737"/>
      <c r="K14" s="737"/>
      <c r="L14" s="737"/>
      <c r="M14" s="737"/>
      <c r="N14" s="737"/>
      <c r="O14" s="737"/>
      <c r="P14" s="737"/>
    </row>
    <row r="15" spans="2:16" s="3" customFormat="1" ht="37.049999999999997" customHeight="1">
      <c r="D15" s="737" t="str">
        <f>'Sommaire traduction'!A15</f>
        <v>Goals 12. Ensure sustainable consumption and production patterns</v>
      </c>
      <c r="E15" s="737"/>
      <c r="F15" s="737"/>
      <c r="G15" s="737"/>
      <c r="H15" s="737"/>
      <c r="I15" s="737"/>
      <c r="J15" s="737"/>
      <c r="K15" s="737"/>
      <c r="L15" s="737"/>
      <c r="M15" s="737"/>
      <c r="N15" s="737"/>
      <c r="O15" s="737"/>
      <c r="P15" s="737"/>
    </row>
    <row r="16" spans="2:16" s="3" customFormat="1" ht="43.8" customHeight="1">
      <c r="D16" s="737" t="str">
        <f>'Sommaire traduction'!A16</f>
        <v>Goals 13. Take urgent action to combat climate change and its impacts** Acknowledging that the United Nations Framework Convention on Climate Change is the primary international,  intergovernmental forum for negotiating the global response to climate change.</v>
      </c>
      <c r="E16" s="737"/>
      <c r="F16" s="737"/>
      <c r="G16" s="737"/>
      <c r="H16" s="737"/>
      <c r="I16" s="737"/>
      <c r="J16" s="737"/>
      <c r="K16" s="737"/>
      <c r="L16" s="737"/>
      <c r="M16" s="737"/>
      <c r="N16" s="737"/>
      <c r="O16" s="737"/>
      <c r="P16" s="737"/>
    </row>
    <row r="17" spans="2:16" s="3" customFormat="1" ht="37.049999999999997" customHeight="1">
      <c r="D17" s="737" t="str">
        <f>'Sommaire traduction'!A17</f>
        <v>Goals 14. Conserve and sustainably use the oceans,  seas and marine resources for sustainable development</v>
      </c>
      <c r="E17" s="737"/>
      <c r="F17" s="737"/>
      <c r="G17" s="737"/>
      <c r="H17" s="737"/>
      <c r="I17" s="737"/>
      <c r="J17" s="737"/>
      <c r="K17" s="737"/>
      <c r="L17" s="737"/>
      <c r="M17" s="737"/>
      <c r="N17" s="737"/>
      <c r="O17" s="737"/>
      <c r="P17" s="737"/>
    </row>
    <row r="18" spans="2:16" s="3" customFormat="1" ht="43.8" customHeight="1">
      <c r="D18" s="737" t="str">
        <f>'Sommaire traduction'!A18</f>
        <v>Goals 15. Protect,  restore and promote sustainable use of terrestrial ecosystems,  sustainably manage forests,  combat desertification, and halt and reverse land degradation and halt biodiversity loss</v>
      </c>
      <c r="E18" s="737"/>
      <c r="F18" s="737"/>
      <c r="G18" s="737"/>
      <c r="H18" s="737"/>
      <c r="I18" s="737"/>
      <c r="J18" s="737"/>
      <c r="K18" s="737"/>
      <c r="L18" s="737"/>
      <c r="M18" s="737"/>
      <c r="N18" s="737"/>
      <c r="O18" s="737"/>
      <c r="P18" s="737"/>
    </row>
    <row r="19" spans="2:16" s="3" customFormat="1" ht="43.8" customHeight="1">
      <c r="D19" s="737" t="str">
        <f>'Sommaire traduction'!A19</f>
        <v>Goals 16. Promote peaceful and inclusive societies for sustainable development,  provide access to justice for all and build effective,  accountable and inclusive institutions at all levels</v>
      </c>
      <c r="E19" s="737"/>
      <c r="F19" s="737"/>
      <c r="G19" s="737"/>
      <c r="H19" s="737"/>
      <c r="I19" s="737"/>
      <c r="J19" s="737"/>
      <c r="K19" s="737"/>
      <c r="L19" s="737"/>
      <c r="M19" s="737"/>
      <c r="N19" s="737"/>
      <c r="O19" s="737"/>
      <c r="P19" s="737"/>
    </row>
    <row r="20" spans="2:16" s="3" customFormat="1" ht="37.049999999999997" customHeight="1">
      <c r="D20" s="740" t="str">
        <f>'Sommaire traduction'!A20</f>
        <v>Goal 17. Strengthen the means of implementation and revitalize the global partnership for sustainable development - this SDG is considered as non relevant for social enterprises</v>
      </c>
      <c r="E20" s="740"/>
      <c r="F20" s="740"/>
      <c r="G20" s="740"/>
      <c r="H20" s="740"/>
      <c r="I20" s="740"/>
      <c r="J20" s="740"/>
      <c r="K20" s="740"/>
      <c r="L20" s="740"/>
      <c r="M20" s="740"/>
      <c r="N20" s="740"/>
      <c r="O20" s="740"/>
      <c r="P20" s="648"/>
    </row>
    <row r="21" spans="2:16" s="3" customFormat="1" ht="30.75" customHeight="1">
      <c r="D21" s="416"/>
      <c r="E21" s="416"/>
      <c r="F21" s="416"/>
      <c r="G21" s="416"/>
      <c r="H21" s="416"/>
      <c r="I21" s="416"/>
      <c r="J21" s="416"/>
      <c r="K21" s="416"/>
      <c r="L21" s="416"/>
      <c r="M21" s="416"/>
      <c r="N21" s="416"/>
      <c r="O21" s="416"/>
    </row>
    <row r="22" spans="2:16" ht="15.75" customHeight="1">
      <c r="B22" s="616"/>
      <c r="D22" s="741"/>
      <c r="E22" s="741"/>
      <c r="F22" s="741"/>
      <c r="G22" s="741"/>
      <c r="H22" s="741"/>
      <c r="I22" s="741"/>
      <c r="J22" s="741"/>
      <c r="K22" s="741"/>
      <c r="L22" s="741"/>
      <c r="M22" s="741"/>
      <c r="N22" s="741"/>
      <c r="O22" s="741"/>
    </row>
  </sheetData>
  <sheetProtection selectLockedCells="1" selectUnlockedCells="1"/>
  <mergeCells count="20">
    <mergeCell ref="D17:P17"/>
    <mergeCell ref="D18:P18"/>
    <mergeCell ref="D19:P19"/>
    <mergeCell ref="D20:O20"/>
    <mergeCell ref="D22:O22"/>
    <mergeCell ref="D2:P2"/>
    <mergeCell ref="B3:P3"/>
    <mergeCell ref="D4:P4"/>
    <mergeCell ref="D5:P5"/>
    <mergeCell ref="D6:P6"/>
    <mergeCell ref="D7:P7"/>
    <mergeCell ref="D8:P8"/>
    <mergeCell ref="D9:P9"/>
    <mergeCell ref="D10:P10"/>
    <mergeCell ref="D11:P11"/>
    <mergeCell ref="D12:P12"/>
    <mergeCell ref="D13:P13"/>
    <mergeCell ref="D14:P14"/>
    <mergeCell ref="D15:P15"/>
    <mergeCell ref="D16:P16"/>
  </mergeCells>
  <phoneticPr fontId="0" type="noConversion"/>
  <hyperlinks>
    <hyperlink ref="D5:O5" location="'ODD 2'!A1" display="'ODD 2'!A1" xr:uid="{00000000-0004-0000-0500-000001000000}"/>
    <hyperlink ref="D6:O6" location="'ODD 3'!A1" display="'ODD 3'!A1" xr:uid="{00000000-0004-0000-0500-000002000000}"/>
    <hyperlink ref="D6" location="'  3 '!A1" display="'  3 '!A1" xr:uid="{00000000-0004-0000-0500-000003000000}"/>
    <hyperlink ref="D7:O7" location="'ODD 4'!A1" display="'ODD 4'!A1" xr:uid="{00000000-0004-0000-0500-000004000000}"/>
    <hyperlink ref="D7" location="'  4 '!A1" display="'  4 '!A1" xr:uid="{00000000-0004-0000-0500-000005000000}"/>
    <hyperlink ref="D8:O8" location="'ODD 5'!A1" display="'ODD 5'!A1" xr:uid="{00000000-0004-0000-0500-000006000000}"/>
    <hyperlink ref="D9:O9" location="'ODD 6'!A1" display="'ODD 6'!A1" xr:uid="{00000000-0004-0000-0500-000007000000}"/>
    <hyperlink ref="D9" location="'  6 '!A1" display="'  6 '!A1" xr:uid="{00000000-0004-0000-0500-000008000000}"/>
    <hyperlink ref="D10:O10" location="'ODD 7'!A1" display="'ODD 7'!A1" xr:uid="{00000000-0004-0000-0500-000009000000}"/>
    <hyperlink ref="D10" location="'  7 '!A1" display="'  7 '!A1" xr:uid="{00000000-0004-0000-0500-00000A000000}"/>
    <hyperlink ref="D11:O11" location="'ODD 8'!A1" display="'ODD 8'!A1" xr:uid="{00000000-0004-0000-0500-00000B000000}"/>
    <hyperlink ref="D11" location="'  8 '!A1" display="'  8 '!A1" xr:uid="{00000000-0004-0000-0500-00000C000000}"/>
    <hyperlink ref="D12:O12" location="'ODD 9'!A1" display="'ODD 9'!A1" xr:uid="{00000000-0004-0000-0500-00000D000000}"/>
    <hyperlink ref="D12" location="'  9 '!A1" display="'  9 '!A1" xr:uid="{00000000-0004-0000-0500-00000E000000}"/>
    <hyperlink ref="D13:O13" location="'ODD 10'!A1" display="'ODD 10'!A1" xr:uid="{00000000-0004-0000-0500-00000F000000}"/>
    <hyperlink ref="D13" location="' 10 '!A1" display="' 10 '!A1" xr:uid="{00000000-0004-0000-0500-000010000000}"/>
    <hyperlink ref="D14:O14" location="'ODD 11'!A1" display="'ODD 11'!A1" xr:uid="{00000000-0004-0000-0500-000011000000}"/>
    <hyperlink ref="D14" location="' 11 '!A1" display="' 11 '!A1" xr:uid="{00000000-0004-0000-0500-000012000000}"/>
    <hyperlink ref="D15:O15" location="'ODD 12'!A1" display="'ODD 12'!A1" xr:uid="{00000000-0004-0000-0500-000013000000}"/>
    <hyperlink ref="D16:O16" location="'ODD 13'!A1" display="'ODD 13'!A1" xr:uid="{00000000-0004-0000-0500-000014000000}"/>
    <hyperlink ref="D16" location="' 13 '!A1" display="' 13 '!A1" xr:uid="{00000000-0004-0000-0500-000015000000}"/>
    <hyperlink ref="D17:O17" location="'ODD 14'!A1" display="'ODD 14'!A1" xr:uid="{00000000-0004-0000-0500-000016000000}"/>
    <hyperlink ref="D17" location="' 14 '!A1" display="' 14 '!A1" xr:uid="{00000000-0004-0000-0500-000017000000}"/>
    <hyperlink ref="D18:O18" location="'ODD 15'!A1" display="'ODD 15'!A1" xr:uid="{00000000-0004-0000-0500-000018000000}"/>
    <hyperlink ref="D19:O19" location="'ODD 16'!A1" display="'ODD 16'!A1" xr:uid="{00000000-0004-0000-0500-000019000000}"/>
    <hyperlink ref="D19" location="' 16 '!A1" display="' 16 '!A1" xr:uid="{00000000-0004-0000-0500-00001A000000}"/>
    <hyperlink ref="D4:O4" location="'ODD 1'!A1" display="'ODD 1'!A1" xr:uid="{00000000-0004-0000-0500-00001B000000}"/>
    <hyperlink ref="D15" location="' 12 '!A1" display="' 12 '!A1" xr:uid="{00000000-0004-0000-0500-00001C000000}"/>
    <hyperlink ref="D18" location="' 15 '!A1" display="' 15 '!A1" xr:uid="{00000000-0004-0000-0500-00001D000000}"/>
    <hyperlink ref="D4" location="'  1 '!A1" display="'  1 '!A1" xr:uid="{00000000-0004-0000-0500-00001E000000}"/>
    <hyperlink ref="D5" location="'  2 '!A1" display="'  2 '!A1" xr:uid="{00000000-0004-0000-0500-00001F000000}"/>
    <hyperlink ref="D8" location="'  5 '!A1" display="'  5 '!A1" xr:uid="{00000000-0004-0000-0500-000020000000}"/>
    <hyperlink ref="D4:P4" location="SDG_1" display="SDG_1" xr:uid="{6F9F5F14-B000-4CAF-BF3F-5F20ED79614A}"/>
    <hyperlink ref="D5:P5" location="SDG_2" display="SDG_2" xr:uid="{96AF174E-E1DB-4535-8236-9FF00E97B367}"/>
    <hyperlink ref="D6:P6" location="SDG_3" display="SDG_3" xr:uid="{B292BF2F-A935-47F1-A4FC-31302847EF69}"/>
    <hyperlink ref="D7:P7" location="SDG_4" display="SDG_4" xr:uid="{24204DAB-F7E7-45D5-B522-2307D1FD1811}"/>
    <hyperlink ref="D8:P8" location="SDG_5" display="SDG_5" xr:uid="{BE3541CE-8F5A-463C-BD78-FAC9D50A7F50}"/>
    <hyperlink ref="D9:P9" location="SDG_6" display="SDG_6" xr:uid="{D3F73E67-DA32-435F-B8D9-00F67929A6F5}"/>
    <hyperlink ref="D10:P10" location="SDG_7" display="SDG_7" xr:uid="{50821834-1D43-427D-A785-D7D68539B6B3}"/>
    <hyperlink ref="D11:P11" location="SDG_8" display="SDG_8" xr:uid="{A8386A7A-3698-4B93-B820-D3CD983F51D3}"/>
    <hyperlink ref="D12:P12" location="SDG_9" display="SDG_9" xr:uid="{9B287F26-A966-4700-A703-25632BB829AF}"/>
    <hyperlink ref="D13:P13" location="SDG_10" display="SDG_10" xr:uid="{A17C2B93-B6C5-4586-A87B-83F7E83A2FF1}"/>
    <hyperlink ref="D14:P14" location="SDG_11" display="SDG_11" xr:uid="{E71A09AB-C3CE-4E4C-A0F3-475742444CC3}"/>
    <hyperlink ref="D15:P15" location="SDG_11" display="SDG_11" xr:uid="{B8A5FCCE-EED4-4EA3-9CCF-1BF77F10A4A5}"/>
    <hyperlink ref="D16:P16" location="SDG_13" display="SDG_13" xr:uid="{9ACE9726-FDD5-4D54-A296-36BE2EECC4C2}"/>
    <hyperlink ref="D17:P17" location="SDG_14" display="SDG_14" xr:uid="{63C59BD7-45AD-4F13-904B-27B3B9E4FB19}"/>
    <hyperlink ref="D18:P18" location="SDG_15" display="SDG_15" xr:uid="{9A001594-F0E1-402A-8128-953C79AD3A83}"/>
    <hyperlink ref="D19:P19" location="SDG_16" display="SDG_16" xr:uid="{FBA742EC-8BC5-4836-8D43-DBBDDF95EA31}"/>
  </hyperlinks>
  <pageMargins left="0.40902777777777777" right="0.31527777777777777" top="0.30138888888888887" bottom="4.5138888888888888E-2" header="0.51180555555555551" footer="0.51180555555555551"/>
  <pageSetup paperSize="9" scale="79" firstPageNumber="0" orientation="landscape" horizontalDpi="300" verticalDpi="300"/>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78"/>
  <sheetViews>
    <sheetView workbookViewId="0">
      <selection activeCell="B32" sqref="B32"/>
    </sheetView>
  </sheetViews>
  <sheetFormatPr baseColWidth="10" defaultRowHeight="13.8"/>
  <cols>
    <col min="1" max="1" width="35.5" customWidth="1"/>
    <col min="2" max="3" width="9.5" customWidth="1"/>
  </cols>
  <sheetData>
    <row r="1" spans="1:3">
      <c r="B1" t="s">
        <v>996</v>
      </c>
      <c r="C1" t="s">
        <v>997</v>
      </c>
    </row>
    <row r="3" spans="1:3">
      <c r="A3" t="str">
        <f>INDEX(B3:D3,1,MATCH(Welcome!$S$6,'Traductions complementaires'!$B$1:$D$1,0))</f>
        <v>Ex: SDG1, global outeach (people) indicator, 1st indicator fo the category: Name of the indicator</v>
      </c>
      <c r="B3" s="442" t="s">
        <v>941</v>
      </c>
      <c r="C3" t="s">
        <v>1029</v>
      </c>
    </row>
    <row r="4" spans="1:3">
      <c r="A4">
        <f>INDEX(B4:D4,1,MATCH(Welcome!$S$6,'Traductions complementaires'!$B$1:$D$1,0))</f>
        <v>0</v>
      </c>
      <c r="B4" s="428" t="s">
        <v>942</v>
      </c>
    </row>
    <row r="5" spans="1:3">
      <c r="A5">
        <f>INDEX(B5:D5,1,MATCH(Welcome!$S$6,'Traductions complementaires'!$B$1:$D$1,0))</f>
        <v>0</v>
      </c>
    </row>
    <row r="6" spans="1:3">
      <c r="A6" t="str">
        <f>INDEX(B6:D6,1,MATCH(Welcome!$S$6,'Traductions complementaires'!$B$1:$D$1,0))</f>
        <v>Same indicator, segment of women (ex, use if pertinent for company)</v>
      </c>
      <c r="B6" t="s">
        <v>944</v>
      </c>
      <c r="C6" t="s">
        <v>1030</v>
      </c>
    </row>
    <row r="7" spans="1:3">
      <c r="A7">
        <f>INDEX(B7:D7,1,MATCH(Welcome!$S$6,'Traductions complementaires'!$B$1:$D$1,0))</f>
        <v>0</v>
      </c>
      <c r="B7" t="s">
        <v>943</v>
      </c>
    </row>
    <row r="8" spans="1:3" ht="15">
      <c r="A8" t="str">
        <f>INDEX(B8:D8,1,MATCH(Welcome!$S$6,'Traductions complementaires'!$B$1:$D$1,0))</f>
        <v>Number of unique client of the organisation during fiscal year</v>
      </c>
      <c r="B8" s="434" t="s">
        <v>31</v>
      </c>
      <c r="C8" t="s">
        <v>1031</v>
      </c>
    </row>
    <row r="9" spans="1:3" ht="15">
      <c r="A9" t="str">
        <f>INDEX(B9:D9,1,MATCH(Welcome!$S$6,'Traductions complementaires'!$B$1:$D$1,0))</f>
        <v>Number of women unique client of the organisation during fiscal year</v>
      </c>
      <c r="B9" s="241" t="s">
        <v>940</v>
      </c>
      <c r="C9" t="s">
        <v>1032</v>
      </c>
    </row>
    <row r="10" spans="1:3" ht="15">
      <c r="B10" s="241"/>
    </row>
    <row r="11" spans="1:3">
      <c r="A11" t="str">
        <f>INDEX(B11:D11,1,MATCH(Welcome!$S$6,'Traductions complementaires'!$B$1:$D$1,0))</f>
        <v>Back to Welcome Page</v>
      </c>
      <c r="B11" t="s">
        <v>1244</v>
      </c>
      <c r="C11" t="s">
        <v>1243</v>
      </c>
    </row>
    <row r="12" spans="1:3">
      <c r="A12">
        <f>INDEX(B12:D12,1,MATCH(Welcome!$S$6,'Traductions complementaires'!$B$1:$D$1,0))</f>
        <v>0</v>
      </c>
    </row>
    <row r="13" spans="1:3" ht="18.75" customHeight="1">
      <c r="A13" t="str">
        <f>INDEX(B13:D13,1,MATCH(Welcome!$S$6,'Traductions complementaires'!$B$1:$D$1,0))</f>
        <v xml:space="preserve">1.1 By 2030, eradicate extreme poverty for all people everywhere, currently measured as people living on less than $1.25 a day </v>
      </c>
      <c r="B13" t="s">
        <v>19</v>
      </c>
      <c r="C13" s="464" t="s">
        <v>1072</v>
      </c>
    </row>
    <row r="14" spans="1:3" ht="18.75" customHeight="1">
      <c r="A14" t="str">
        <f>INDEX(B14:D14,1,MATCH(Welcome!$S$6,'Traductions complementaires'!$B$1:$D$1,0))</f>
        <v>1.2 By 2030, reduce at least by half the proportion of men, women and children of all ages living in poverty in all its dimensions according to national definitions</v>
      </c>
      <c r="B14" t="s">
        <v>20</v>
      </c>
      <c r="C14" s="464" t="s">
        <v>1073</v>
      </c>
    </row>
    <row r="15" spans="1:3" ht="18.75" customHeight="1">
      <c r="A15" t="str">
        <f>INDEX(B15:D15,1,MATCH(Welcome!$S$6,'Traductions complementaires'!$B$1:$D$1,0))</f>
        <v>1.3 Implement nationally appropriate social protection systems and measures for all, including floors, and by 2030 achieve substantial coverage of the poor and the vulnerable</v>
      </c>
      <c r="B15" t="s">
        <v>21</v>
      </c>
      <c r="C15" s="464" t="s">
        <v>1074</v>
      </c>
    </row>
    <row r="16" spans="1:3" ht="19.05" customHeight="1">
      <c r="A16" t="str">
        <f>INDEX(B16:D16,1,MATCH(Welcome!$S$6,'Traductions complementaires'!$B$1:$D$1,0))</f>
        <v>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v>
      </c>
      <c r="B16" t="s">
        <v>22</v>
      </c>
      <c r="C16" s="463" t="s">
        <v>1075</v>
      </c>
    </row>
    <row r="17" spans="1:3" ht="18.75" customHeight="1">
      <c r="A17">
        <f>INDEX(B17:D17,1,MATCH(Welcome!$S$6,'Traductions complementaires'!$B$1:$D$1,0))</f>
        <v>0</v>
      </c>
    </row>
    <row r="18" spans="1:3" ht="18.75" customHeight="1">
      <c r="A18" t="str">
        <f>INDEX(B18:D18,1,MATCH(Welcome!$S$6,'Traductions complementaires'!$B$1:$D$1,0))</f>
        <v>2.1 By 2030, end hunger and ensure access by all people, in particular the poor and people in vulnerable situations, including infants, to safe, nutritious and sufficient food all year round</v>
      </c>
      <c r="B18" t="s">
        <v>83</v>
      </c>
      <c r="C18" s="466" t="s">
        <v>1076</v>
      </c>
    </row>
    <row r="19" spans="1:3" ht="18.75" customHeight="1">
      <c r="A19" t="str">
        <f>INDEX(B19:D19,1,MATCH(Welcome!$S$6,'Traductions complementaires'!$B$1:$D$1,0))</f>
        <v>2.2 By 2030, end all forms of malnutrition, including achieving, by 2025, the internationally agreed targets on stunting and wasting in children under 5 years of age, and address the nutritional needs of adolescent girls, pregnant and lactating women and older persons</v>
      </c>
      <c r="B19" t="s">
        <v>84</v>
      </c>
      <c r="C19" s="466" t="s">
        <v>1077</v>
      </c>
    </row>
    <row r="20" spans="1:3" ht="19.05" customHeight="1">
      <c r="A20" t="str">
        <f>INDEX(B20:D20,1,MATCH(Welcome!$S$6,'Traductions complementaires'!$B$1:$D$1,0))</f>
        <v>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v>
      </c>
      <c r="B20" t="s">
        <v>85</v>
      </c>
      <c r="C20" s="466" t="s">
        <v>1078</v>
      </c>
    </row>
    <row r="21" spans="1:3" ht="19.05" customHeight="1">
      <c r="A21" t="str">
        <f>INDEX(B21:D21,1,MATCH(Welcome!$S$6,'Traductions complementaires'!$B$1:$D$1,0))</f>
        <v>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v>
      </c>
      <c r="B21" t="s">
        <v>86</v>
      </c>
      <c r="C21" s="465" t="s">
        <v>1079</v>
      </c>
    </row>
    <row r="22" spans="1:3">
      <c r="A22">
        <f>INDEX(B22:D22,1,MATCH(Welcome!$S$6,'Traductions complementaires'!$B$1:$D$1,0))</f>
        <v>0</v>
      </c>
    </row>
    <row r="23" spans="1:3" ht="18.75" customHeight="1">
      <c r="A23" t="str">
        <f>INDEX(B23:D23,1,MATCH(Welcome!$S$6,'Traductions complementaires'!$B$1:$D$1,0))</f>
        <v>3.1 By 2030, reduce the global maternal mortality ratio to less than 70 per 100,000 live births</v>
      </c>
      <c r="B23" t="s">
        <v>128</v>
      </c>
      <c r="C23" s="467" t="s">
        <v>1080</v>
      </c>
    </row>
    <row r="24" spans="1:3" ht="18.75" customHeight="1">
      <c r="A24" t="str">
        <f>INDEX(B24:D24,1,MATCH(Welcome!$S$6,'Traductions complementaires'!$B$1:$D$1,0))</f>
        <v>3.2 By 2030, end preventable deaths of newborns and children under 5 years of age, with all countries aiming to reduce neonatal mortality to at least as low as 12 per 1,000 live births and under-5 mortality to at least as low as 25 per 1,000 live births</v>
      </c>
      <c r="B24" t="s">
        <v>129</v>
      </c>
      <c r="C24" s="467" t="s">
        <v>1081</v>
      </c>
    </row>
    <row r="25" spans="1:3" ht="18.75" customHeight="1">
      <c r="A25" t="str">
        <f>INDEX(B25:D25,1,MATCH(Welcome!$S$6,'Traductions complementaires'!$B$1:$D$1,0))</f>
        <v>3.3 By 2030, end the epidemics of AIDS, tuberculosis, malaria and neglected tropical diseases and combat hepatitis, water-borne diseases and other communicable diseases</v>
      </c>
      <c r="B25" t="s">
        <v>130</v>
      </c>
      <c r="C25" s="467" t="s">
        <v>1082</v>
      </c>
    </row>
    <row r="26" spans="1:3" ht="18.75" customHeight="1">
      <c r="A26" t="str">
        <f>INDEX(B26:D26,1,MATCH(Welcome!$S$6,'Traductions complementaires'!$B$1:$D$1,0))</f>
        <v>3.4 By 2030, reduce by one third premature mortality from non-communicable diseases through prevention and treatment and promote mental health and well-being</v>
      </c>
      <c r="B26" t="s">
        <v>131</v>
      </c>
      <c r="C26" s="467" t="s">
        <v>1083</v>
      </c>
    </row>
    <row r="27" spans="1:3" ht="18.75" customHeight="1">
      <c r="A27" t="str">
        <f>INDEX(B27:D27,1,MATCH(Welcome!$S$6,'Traductions complementaires'!$B$1:$D$1,0))</f>
        <v>3.7 By 2030, ensure universal access to sexual and reproductive health-care services, including for family planning, information and education, and the integration of reproductive health into national strategies and programmes</v>
      </c>
      <c r="B27" t="s">
        <v>132</v>
      </c>
      <c r="C27" s="467" t="s">
        <v>1084</v>
      </c>
    </row>
    <row r="28" spans="1:3" ht="18.75" customHeight="1">
      <c r="A28" t="str">
        <f>INDEX(B28:D28,1,MATCH(Welcome!$S$6,'Traductions complementaires'!$B$1:$D$1,0))</f>
        <v xml:space="preserve">3.8 Achieve universal health coverage, including financial risk protection, access to quality essential health-care services and access to safe, effective, quality and affordable essential medicines and vaccines for all </v>
      </c>
      <c r="B28" t="s">
        <v>133</v>
      </c>
      <c r="C28" s="467" t="s">
        <v>1085</v>
      </c>
    </row>
    <row r="29" spans="1:3" ht="19.05" customHeight="1">
      <c r="A29" t="str">
        <f>INDEX(B29:D29,1,MATCH(Welcome!$S$6,'Traductions complementaires'!$B$1:$D$1,0))</f>
        <v>3.9 By 2030, substantially reduce the number of deaths and illnesses from hazardous chemicals and air, water and soil pollution and contamination</v>
      </c>
      <c r="B29" t="s">
        <v>134</v>
      </c>
      <c r="C29" s="463" t="s">
        <v>1086</v>
      </c>
    </row>
    <row r="30" spans="1:3">
      <c r="A30">
        <f>INDEX(B30:D30,1,MATCH(Welcome!$S$6,'Traductions complementaires'!$B$1:$D$1,0))</f>
        <v>0</v>
      </c>
    </row>
    <row r="31" spans="1:3" ht="18.75" customHeight="1">
      <c r="A31" t="str">
        <f>INDEX(B31:D31,1,MATCH(Welcome!$S$6,'Traductions complementaires'!$B$1:$D$1,0))</f>
        <v>4.1 By 2030, ensure that all girls and boys complete free, equitable and quality primary and secondary education leading to relevant and effective learning outcomes</v>
      </c>
      <c r="B31" t="s">
        <v>172</v>
      </c>
      <c r="C31" s="464" t="s">
        <v>1087</v>
      </c>
    </row>
    <row r="32" spans="1:3" ht="18.75" customHeight="1">
      <c r="A32" t="str">
        <f>INDEX(B32:D32,1,MATCH(Welcome!$S$6,'Traductions complementaires'!$B$1:$D$1,0))</f>
        <v>4.3 By 2030, ensure equal access for all women and men to affordable and quality technical, vocational and tertiary education, including university</v>
      </c>
      <c r="B32" t="s">
        <v>173</v>
      </c>
      <c r="C32" s="464" t="s">
        <v>1088</v>
      </c>
    </row>
    <row r="33" spans="1:3" ht="18.75" customHeight="1">
      <c r="A33" t="str">
        <f>INDEX(B33:D33,1,MATCH(Welcome!$S$6,'Traductions complementaires'!$B$1:$D$1,0))</f>
        <v>4.4 By 2030, substantially increase the number of youth and adults who have relevant skills, including technical and vocational skills, for employment, decent jobs and entrepreneurship</v>
      </c>
      <c r="B33" t="s">
        <v>174</v>
      </c>
      <c r="C33" s="464" t="s">
        <v>1089</v>
      </c>
    </row>
    <row r="34" spans="1:3" ht="18.75" customHeight="1">
      <c r="A34" t="str">
        <f>INDEX(B34:D34,1,MATCH(Welcome!$S$6,'Traductions complementaires'!$B$1:$D$1,0))</f>
        <v>4.5 By 2030, eliminate gender disparities in education and ensure equal access to all levels of education and vocational training for the vulnerable, including persons with disabilities, indigenous peoples and children in vulnerable situations</v>
      </c>
      <c r="B34" t="s">
        <v>175</v>
      </c>
      <c r="C34" s="464" t="s">
        <v>1090</v>
      </c>
    </row>
    <row r="35" spans="1:3" ht="18.75" customHeight="1">
      <c r="A35" t="str">
        <f>INDEX(B35:D35,1,MATCH(Welcome!$S$6,'Traductions complementaires'!$B$1:$D$1,0))</f>
        <v>4.6 By 2030, ensure that all youth and a substantial proportion of adults, both men and women, achieve literacy and numeracy</v>
      </c>
      <c r="B35" t="s">
        <v>176</v>
      </c>
      <c r="C35" s="464" t="s">
        <v>1091</v>
      </c>
    </row>
    <row r="36" spans="1:3" ht="18.75" customHeight="1">
      <c r="A36" t="str">
        <f>INDEX(B36:D36,1,MATCH(Welcome!$S$6,'Traductions complementaires'!$B$1:$D$1,0))</f>
        <v>4.a Build and upgrade education facilities that are child, disability and gender sensitive and provide safe, non-violent, inclusive and effective learning environments for all</v>
      </c>
      <c r="B36" t="s">
        <v>177</v>
      </c>
      <c r="C36" s="464" t="s">
        <v>1092</v>
      </c>
    </row>
    <row r="37" spans="1:3" ht="19.05" customHeight="1">
      <c r="A37" t="str">
        <f>INDEX(B37:D37,1,MATCH(Welcome!$S$6,'Traductions complementaires'!$B$1:$D$1,0))</f>
        <v>4.c By 2030, substantially increase the supply of qualified teachers, including through international cooperation for teacher training in developing countries, especially least developed countries and small island developing States</v>
      </c>
      <c r="B37" t="s">
        <v>178</v>
      </c>
      <c r="C37" s="463" t="s">
        <v>1093</v>
      </c>
    </row>
    <row r="38" spans="1:3">
      <c r="A38">
        <f>INDEX(B38:D38,1,MATCH(Welcome!$S$6,'Traductions complementaires'!$B$1:$D$1,0))</f>
        <v>0</v>
      </c>
    </row>
    <row r="39" spans="1:3" ht="14.4">
      <c r="A39" t="str">
        <f>INDEX(B39:D39,1,MATCH(Welcome!$S$6,'Traductions complementaires'!$B$1:$D$1,0))</f>
        <v>5.1 End all forms of discrimination against all women and girls everywhere</v>
      </c>
      <c r="B39" t="s">
        <v>222</v>
      </c>
      <c r="C39" s="464" t="s">
        <v>1094</v>
      </c>
    </row>
    <row r="40" spans="1:3" ht="14.4">
      <c r="A40" t="str">
        <f>INDEX(B40:D40,1,MATCH(Welcome!$S$6,'Traductions complementaires'!$B$1:$D$1,0))</f>
        <v>5.2 Eliminate all forms of violence against all women and girls in the public and private spheres, including trafficking and sexual and other types of exploitation</v>
      </c>
      <c r="B40" t="s">
        <v>223</v>
      </c>
      <c r="C40" s="464" t="s">
        <v>1095</v>
      </c>
    </row>
    <row r="41" spans="1:3" ht="14.4">
      <c r="A41" t="str">
        <f>INDEX(B41:D41,1,MATCH(Welcome!$S$6,'Traductions complementaires'!$B$1:$D$1,0))</f>
        <v>5.5 Ensure women's full and effective participation and equal opportunities for leadership at all levels of decision-making in political, economic and public life</v>
      </c>
      <c r="B41" t="s">
        <v>224</v>
      </c>
      <c r="C41" s="464" t="s">
        <v>1096</v>
      </c>
    </row>
    <row r="42" spans="1:3" ht="14.4">
      <c r="A42" t="str">
        <f>INDEX(B42:D42,1,MATCH(Welcome!$S$6,'Traductions complementaires'!$B$1:$D$1,0))</f>
        <v xml:space="preserve">5.b Enhance the use of enabling technology, in particular information and communications technology, to promote the empowerment of women </v>
      </c>
      <c r="B42" s="464" t="s">
        <v>1098</v>
      </c>
      <c r="C42" s="463" t="s">
        <v>1097</v>
      </c>
    </row>
    <row r="43" spans="1:3" ht="14.4">
      <c r="A43">
        <f>INDEX(B43:D43,1,MATCH(Welcome!$S$6,'Traductions complementaires'!$B$1:$D$1,0))</f>
        <v>0</v>
      </c>
      <c r="C43" s="463"/>
    </row>
    <row r="44" spans="1:3" ht="18.75" customHeight="1">
      <c r="A44" t="str">
        <f>INDEX(B44:D44,1,MATCH(Welcome!$S$6,'Traductions complementaires'!$B$1:$D$1,0))</f>
        <v>6.1 By 2030, achieve universal and equitable access to safe and affordable drinking water for all</v>
      </c>
      <c r="B44" t="s">
        <v>249</v>
      </c>
      <c r="C44" s="102" t="s">
        <v>1099</v>
      </c>
    </row>
    <row r="45" spans="1:3" ht="18.75" customHeight="1">
      <c r="A45" t="str">
        <f>INDEX(B45:D45,1,MATCH(Welcome!$S$6,'Traductions complementaires'!$B$1:$D$1,0))</f>
        <v>6.2 By 2030, achieve access to adequate and equitable sanitation and hygiene for all and end open defecation, paying special attention to the needs of women and girls and those in vulnerable situations</v>
      </c>
      <c r="B45" t="s">
        <v>250</v>
      </c>
      <c r="C45" s="102" t="s">
        <v>1100</v>
      </c>
    </row>
    <row r="46" spans="1:3" ht="18.75" customHeight="1">
      <c r="A46" t="str">
        <f>INDEX(B46:D46,1,MATCH(Welcome!$S$6,'Traductions complementaires'!$B$1:$D$1,0))</f>
        <v>6.3 By 2030, improve water quality by reducing pollution, eliminating dumping and minimizing release of hazardous chemicals and materials, halving the proportion of untreated wastewater and substantially increasing recycling and safe reuse globally</v>
      </c>
      <c r="B46" t="s">
        <v>251</v>
      </c>
      <c r="C46" s="102" t="s">
        <v>1101</v>
      </c>
    </row>
    <row r="47" spans="1:3" ht="19.05" customHeight="1">
      <c r="A47" t="str">
        <f>INDEX(B47:D47,1,MATCH(Welcome!$S$6,'Traductions complementaires'!$B$1:$D$1,0))</f>
        <v>6.4 By 2030, substantially increase water-use efficiency across all sectors and ensure sustainable withdrawals and supply of freshwater to address water scarcity and substantially reduce the number of people suffering from water scarcity (CERISE: access to water efficient system in SDG 12)</v>
      </c>
      <c r="B47" t="s">
        <v>1061</v>
      </c>
      <c r="C47" s="57" t="s">
        <v>1102</v>
      </c>
    </row>
    <row r="48" spans="1:3">
      <c r="A48">
        <f>INDEX(B48:D48,1,MATCH(Welcome!$S$6,'Traductions complementaires'!$B$1:$D$1,0))</f>
        <v>0</v>
      </c>
    </row>
    <row r="49" spans="1:3" ht="14.4">
      <c r="A49" t="str">
        <f>INDEX(B49:D49,1,MATCH(Welcome!$S$6,'Traductions complementaires'!$B$1:$D$1,0))</f>
        <v>7.1 By 2030, ensure universal access to affordable, reliable and modern energy services</v>
      </c>
      <c r="B49" t="s">
        <v>275</v>
      </c>
      <c r="C49" s="102" t="s">
        <v>1103</v>
      </c>
    </row>
    <row r="50" spans="1:3" ht="14.4">
      <c r="A50" t="str">
        <f>INDEX(B50:D50,1,MATCH(Welcome!$S$6,'Traductions complementaires'!$B$1:$D$1,0))</f>
        <v>7.2 By 2030, increase substantially the share of renewable energy in the global energy mix</v>
      </c>
      <c r="B50" t="s">
        <v>276</v>
      </c>
      <c r="C50" s="102" t="s">
        <v>1104</v>
      </c>
    </row>
    <row r="51" spans="1:3" ht="14.4">
      <c r="A51" t="str">
        <f>INDEX(B51:D51,1,MATCH(Welcome!$S$6,'Traductions complementaires'!$B$1:$D$1,0))</f>
        <v>7.3 By 2030, double the global rate of improvement in energy efficiency (CERISE: access to energy-efficient products in SDG 12)</v>
      </c>
      <c r="B51" t="s">
        <v>1062</v>
      </c>
      <c r="C51" s="57" t="s">
        <v>1105</v>
      </c>
    </row>
    <row r="52" spans="1:3">
      <c r="A52">
        <f>INDEX(B52:D52,1,MATCH(Welcome!$S$6,'Traductions complementaires'!$B$1:$D$1,0))</f>
        <v>0</v>
      </c>
    </row>
    <row r="53" spans="1:3" ht="14.4">
      <c r="A53" t="str">
        <f>INDEX(B53:D53,1,MATCH(Welcome!$S$6,'Traductions complementaires'!$B$1:$D$1,0))</f>
        <v xml:space="preserve">8.1 Sustain per capita economic growth in accordance with national circumstances and, in particular, at least 7 per cent gross domestic product growth per annum in the least developed countries </v>
      </c>
      <c r="B53" t="s">
        <v>1063</v>
      </c>
      <c r="C53" s="464" t="s">
        <v>1106</v>
      </c>
    </row>
    <row r="54" spans="1:3" ht="18.75" customHeight="1">
      <c r="A54" t="str">
        <f>INDEX(B54:D54,1,MATCH(Welcome!$S$6,'Traductions complementaires'!$B$1:$D$1,0))</f>
        <v xml:space="preserve">8.3 Promote development-oriented policies that support productive activities, decent job creation, entrepreneurship, creativity and innovation, and encourage the formalization and growth of micro-, small- and medium-sized enterprises, including through access to financial services </v>
      </c>
      <c r="B54" t="s">
        <v>1064</v>
      </c>
      <c r="C54" s="464" t="s">
        <v>1107</v>
      </c>
    </row>
    <row r="55" spans="1:3" ht="14.4">
      <c r="A55" t="str">
        <f>INDEX(B55:D55,1,MATCH(Welcome!$S$6,'Traductions complementaires'!$B$1:$D$1,0))</f>
        <v>8.5 By 2030, achieve full and productive employment and decent work for all women and men, including for young people and persons with disabilities, and equal pay for work of equal value</v>
      </c>
      <c r="B55" t="s">
        <v>1065</v>
      </c>
      <c r="C55" s="464" t="s">
        <v>1108</v>
      </c>
    </row>
    <row r="56" spans="1:3" ht="14.4">
      <c r="A56" t="str">
        <f>INDEX(B56:D56,1,MATCH(Welcome!$S$6,'Traductions complementaires'!$B$1:$D$1,0))</f>
        <v>8.6 By 2020, substantially reduce the proportion of youth not in employment, education or training</v>
      </c>
      <c r="B56" t="s">
        <v>1066</v>
      </c>
      <c r="C56" s="464" t="s">
        <v>1109</v>
      </c>
    </row>
    <row r="57" spans="1:3" ht="14.4">
      <c r="A57" t="str">
        <f>INDEX(B57:D57,1,MATCH(Welcome!$S$6,'Traductions complementaires'!$B$1:$D$1,0))</f>
        <v>8.8 Protect labour rights and promote safe and secure working environments for all workers, including migrant workers, in particular women migrants, and those in precarious employment</v>
      </c>
      <c r="B57" t="s">
        <v>1067</v>
      </c>
      <c r="C57" s="464" t="s">
        <v>1110</v>
      </c>
    </row>
    <row r="58" spans="1:3" ht="14.4">
      <c r="A58" t="str">
        <f>INDEX(B58:D58,1,MATCH(Welcome!$S$6,'Traductions complementaires'!$B$1:$D$1,0))</f>
        <v>8.10 Strengthen the capacity of domestic financial institutions to encourage and expand access to banking, insurance and financial services for all</v>
      </c>
      <c r="B58" t="s">
        <v>1068</v>
      </c>
      <c r="C58" s="463" t="s">
        <v>1111</v>
      </c>
    </row>
    <row r="59" spans="1:3">
      <c r="A59">
        <f>INDEX(B59:D59,1,MATCH(Welcome!$S$6,'Traductions complementaires'!$B$1:$D$1,0))</f>
        <v>0</v>
      </c>
    </row>
    <row r="60" spans="1:3" ht="14.4">
      <c r="A60" t="str">
        <f>INDEX(B60:D60,1,MATCH(Welcome!$S$6,'Traductions complementaires'!$B$1:$D$1,0))</f>
        <v>9.1 Develop quality, reliable, sustainable and resilient infrastructure, including regional and transborder infrastructure, to support economic development and human well-being, with a focus on affordable and equitable access for all</v>
      </c>
      <c r="B60" t="s">
        <v>369</v>
      </c>
      <c r="C60" s="102" t="s">
        <v>1112</v>
      </c>
    </row>
    <row r="61" spans="1:3" ht="14.4">
      <c r="A61" t="str">
        <f>INDEX(B61:D61,1,MATCH(Welcome!$S$6,'Traductions complementaires'!$B$1:$D$1,0))</f>
        <v>9.3 Increase the access of small-scale industrial and other enterprises, in particular in developing countries, to financial services, including affordable credit, and their integration into value chains and markets</v>
      </c>
      <c r="B61" t="s">
        <v>370</v>
      </c>
      <c r="C61" s="102" t="s">
        <v>1113</v>
      </c>
    </row>
    <row r="62" spans="1:3" ht="14.4">
      <c r="A62" t="str">
        <f>INDEX(B62:D62,1,MATCH(Welcome!$S$6,'Traductions complementaires'!$B$1:$D$1,0))</f>
        <v>9.c Significantly increase access to information and communications technology and strive to provide universal and affordable access to the Internet in least developed countries by 2020</v>
      </c>
      <c r="B62" t="s">
        <v>371</v>
      </c>
      <c r="C62" s="57" t="s">
        <v>1114</v>
      </c>
    </row>
    <row r="63" spans="1:3">
      <c r="A63">
        <f>INDEX(B63:D63,1,MATCH(Welcome!$S$6,'Traductions complementaires'!$B$1:$D$1,0))</f>
        <v>0</v>
      </c>
    </row>
    <row r="64" spans="1:3" ht="14.4">
      <c r="A64" t="str">
        <f>INDEX(B64:D64,1,MATCH(Welcome!$S$6,'Traductions complementaires'!$B$1:$D$1,0))</f>
        <v xml:space="preserve">10.1 By 2030, progressively achieve and sustain income growth of the bottom 40 per cent of the population at a rate higher than the national average </v>
      </c>
      <c r="B64" t="s">
        <v>1763</v>
      </c>
      <c r="C64" s="464" t="s">
        <v>1115</v>
      </c>
    </row>
    <row r="65" spans="1:3" ht="18.75" customHeight="1">
      <c r="A65" t="str">
        <f>INDEX(B65:D65,1,MATCH(Welcome!$S$6,'Traductions complementaires'!$B$1:$D$1,0))</f>
        <v>10.2 By 2030, empower and promote the social, economic and political inclusion of all, irrespective of age, sex, disability, race, ethnicity, origin, religion or economic or other status [CERISE: gender already treated in SDG 5]</v>
      </c>
      <c r="B65" t="s">
        <v>1069</v>
      </c>
      <c r="C65" s="464" t="s">
        <v>1116</v>
      </c>
    </row>
    <row r="66" spans="1:3" ht="14.4">
      <c r="A66" t="str">
        <f>INDEX(B66:D66,1,MATCH(Welcome!$S$6,'Traductions complementaires'!$B$1:$D$1,0))</f>
        <v>10.3 Ensure equal opportunity and reduce inequalities of outcome, including by eliminating discriminatory laws, policies and practices and promoting appropriate legislation, policies and action in this regard</v>
      </c>
      <c r="B66" t="s">
        <v>1764</v>
      </c>
      <c r="C66" s="464" t="s">
        <v>1117</v>
      </c>
    </row>
    <row r="67" spans="1:3" ht="14.4">
      <c r="A67" t="str">
        <f>INDEX(B67:D67,1,MATCH(Welcome!$S$6,'Traductions complementaires'!$B$1:$D$1,0))</f>
        <v xml:space="preserve">10.c By 2030, reduce to less than 3 per cent the transaction costs of migrant remittances and eliminate remittance corridors with costs higher than 5 per cent </v>
      </c>
      <c r="B67" t="s">
        <v>1070</v>
      </c>
      <c r="C67" s="463" t="s">
        <v>1118</v>
      </c>
    </row>
    <row r="68" spans="1:3">
      <c r="A68">
        <f>INDEX(B68:D68,1,MATCH(Welcome!$S$6,'Traductions complementaires'!$B$1:$D$1,0))</f>
        <v>0</v>
      </c>
    </row>
    <row r="69" spans="1:3" ht="14.4">
      <c r="A69" t="str">
        <f>INDEX(B69:D69,1,MATCH(Welcome!$S$6,'Traductions complementaires'!$B$1:$D$1,0))</f>
        <v xml:space="preserve">11.1 By 2030, ensure access for all to adequate, safe and affordable housing and basic services and upgrade slums </v>
      </c>
      <c r="B69" t="s">
        <v>428</v>
      </c>
      <c r="C69" s="464" t="s">
        <v>1119</v>
      </c>
    </row>
    <row r="70" spans="1:3" ht="18.75" customHeight="1">
      <c r="A70" t="str">
        <f>INDEX(B70:D70,1,MATCH(Welcome!$S$6,'Traductions complementaires'!$B$1:$D$1,0))</f>
        <v xml:space="preserve">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 </v>
      </c>
      <c r="B70" t="s">
        <v>429</v>
      </c>
      <c r="C70" s="464" t="s">
        <v>1120</v>
      </c>
    </row>
    <row r="71" spans="1:3" ht="14.4">
      <c r="A71" t="str">
        <f>INDEX(B71:D71,1,MATCH(Welcome!$S$6,'Traductions complementaires'!$B$1:$D$1,0))</f>
        <v>11.6 By 2030, reduce the adverse per capita environmental impact of cities, including by paying special attention to air quality and municipal and other waste</v>
      </c>
      <c r="B71" t="s">
        <v>430</v>
      </c>
      <c r="C71" s="464" t="s">
        <v>1121</v>
      </c>
    </row>
    <row r="72" spans="1:3" ht="14.4">
      <c r="A72" t="str">
        <f>INDEX(B72:D72,1,MATCH(Welcome!$S$6,'Traductions complementaires'!$B$1:$D$1,0))</f>
        <v>11.7 By 2030, provide universal access to safe, inclusive and accessible, green and public spaces, in particular for women and children, older persons and persons with disabilities</v>
      </c>
      <c r="B72" t="s">
        <v>431</v>
      </c>
      <c r="C72" s="463" t="s">
        <v>1122</v>
      </c>
    </row>
    <row r="73" spans="1:3">
      <c r="A73">
        <f>INDEX(B73:D73,1,MATCH(Welcome!$S$6,'Traductions complementaires'!$B$1:$D$1,0))</f>
        <v>0</v>
      </c>
    </row>
    <row r="74" spans="1:3" ht="14.4">
      <c r="A74" t="str">
        <f>INDEX(B74:D74,1,MATCH(Welcome!$S$6,'Traductions complementaires'!$B$1:$D$1,0))</f>
        <v>12.2 By 2030, achieve the sustainable management and efficient use of natural resources</v>
      </c>
      <c r="B74" t="s">
        <v>463</v>
      </c>
      <c r="C74" s="464" t="s">
        <v>1123</v>
      </c>
    </row>
    <row r="75" spans="1:3" ht="14.4">
      <c r="A75" t="str">
        <f>INDEX(B75:D75,1,MATCH(Welcome!$S$6,'Traductions complementaires'!$B$1:$D$1,0))</f>
        <v>12.3 By 2030, halve per capita global food waste at the retail and consumer levels and reduce food losses along production and supply chains, including post-harvest losses</v>
      </c>
      <c r="B75" t="s">
        <v>464</v>
      </c>
      <c r="C75" s="464" t="s">
        <v>1124</v>
      </c>
    </row>
    <row r="76" spans="1:3" ht="18.75" customHeight="1">
      <c r="A76" t="str">
        <f>INDEX(B76:D76,1,MATCH(Welcome!$S$6,'Traductions complementaires'!$B$1:$D$1,0))</f>
        <v>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v>
      </c>
      <c r="B76" t="s">
        <v>465</v>
      </c>
      <c r="C76" s="464" t="s">
        <v>1125</v>
      </c>
    </row>
    <row r="77" spans="1:3" ht="14.4">
      <c r="A77" t="str">
        <f>INDEX(B77:D77,1,MATCH(Welcome!$S$6,'Traductions complementaires'!$B$1:$D$1,0))</f>
        <v>12.5 By 2030, substantially reduce waste generation through prevention, reduction, recycling and reuse</v>
      </c>
      <c r="B77" t="s">
        <v>466</v>
      </c>
      <c r="C77" s="464" t="s">
        <v>1126</v>
      </c>
    </row>
    <row r="78" spans="1:3" ht="14.4">
      <c r="A78" t="str">
        <f>INDEX(B78:D78,1,MATCH(Welcome!$S$6,'Traductions complementaires'!$B$1:$D$1,0))</f>
        <v>12.8 By 2030, ensure that people everywhere have the relevant information and awareness for sustainable development and lifestyles in harmony with nature</v>
      </c>
      <c r="B78" t="s">
        <v>467</v>
      </c>
      <c r="C78" s="102" t="s">
        <v>1127</v>
      </c>
    </row>
    <row r="79" spans="1:3" ht="14.4">
      <c r="A79" t="str">
        <f>INDEX(B79:D79,1,MATCH(Welcome!$S$6,'Traductions complementaires'!$B$1:$D$1,0))</f>
        <v>12.b Develop and implement tools to monitor sustainable development impacts for sustainable tourism that creates jobs and promotes local culture and products</v>
      </c>
      <c r="B79" t="s">
        <v>468</v>
      </c>
      <c r="C79" s="463" t="s">
        <v>1128</v>
      </c>
    </row>
    <row r="80" spans="1:3">
      <c r="A80">
        <f>INDEX(B80:D80,1,MATCH(Welcome!$S$6,'Traductions complementaires'!$B$1:$D$1,0))</f>
        <v>0</v>
      </c>
    </row>
    <row r="81" spans="1:3" ht="14.4">
      <c r="A81" t="str">
        <f>INDEX(B81:D81,1,MATCH(Welcome!$S$6,'Traductions complementaires'!$B$1:$D$1,0))</f>
        <v>13.1 Strengthen resilience and adaptive capacity to climate-related hazards and natural disasters in all countries</v>
      </c>
      <c r="B81" t="s">
        <v>1071</v>
      </c>
      <c r="C81" s="464" t="s">
        <v>1129</v>
      </c>
    </row>
    <row r="82" spans="1:3" ht="14.4">
      <c r="A82" t="str">
        <f>INDEX(B82:D82,1,MATCH(Welcome!$S$6,'Traductions complementaires'!$B$1:$D$1,0))</f>
        <v>13.3 Improve education, awareness-raising and human and institutional capacity on climate change mitigation, adaptation, impact reduction and early warning</v>
      </c>
      <c r="B82" t="s">
        <v>527</v>
      </c>
      <c r="C82" s="463" t="s">
        <v>1130</v>
      </c>
    </row>
    <row r="83" spans="1:3">
      <c r="A83">
        <f>INDEX(B83:D83,1,MATCH(Welcome!$S$6,'Traductions complementaires'!$B$1:$D$1,0))</f>
        <v>0</v>
      </c>
    </row>
    <row r="84" spans="1:3" ht="14.4">
      <c r="A84" t="str">
        <f>INDEX(B84:D84,1,MATCH(Welcome!$S$6,'Traductions complementaires'!$B$1:$D$1,0))</f>
        <v>14.1 By 2025, prevent and significantly reduce marine pollution of all kinds, in particular from land-based activities, including marine debris and nutrient pollution</v>
      </c>
      <c r="B84" t="s">
        <v>552</v>
      </c>
      <c r="C84" s="464" t="s">
        <v>1131</v>
      </c>
    </row>
    <row r="85" spans="1:3" ht="14.4">
      <c r="A85" t="str">
        <f>INDEX(B85:D85,1,MATCH(Welcome!$S$6,'Traductions complementaires'!$B$1:$D$1,0))</f>
        <v>14.2 By 2020, sustainably manage and protect marine and coastal ecosystems to avoid significant adverse impacts, including by strengthening their resilience, and take action for their restoration in order to achieve healthy and productive oceans</v>
      </c>
      <c r="B85" t="s">
        <v>550</v>
      </c>
      <c r="C85" s="464" t="s">
        <v>1132</v>
      </c>
    </row>
    <row r="86" spans="1:3" ht="18.75" customHeight="1">
      <c r="A86" t="str">
        <f>INDEX(B86:D86,1,MATCH(Welcome!$S$6,'Traductions complementaires'!$B$1:$D$1,0))</f>
        <v>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v>
      </c>
      <c r="B86" t="s">
        <v>551</v>
      </c>
      <c r="C86" s="464" t="s">
        <v>1133</v>
      </c>
    </row>
    <row r="87" spans="1:3" ht="14.4">
      <c r="A87" t="str">
        <f>INDEX(B87:D87,1,MATCH(Welcome!$S$6,'Traductions complementaires'!$B$1:$D$1,0))</f>
        <v>14.b Provide access for small-scale artisanal fishers to marine resources and markets</v>
      </c>
      <c r="B87" t="s">
        <v>553</v>
      </c>
      <c r="C87" s="463" t="s">
        <v>1134</v>
      </c>
    </row>
    <row r="88" spans="1:3">
      <c r="A88">
        <f>INDEX(B88:D88,1,MATCH(Welcome!$S$6,'Traductions complementaires'!$B$1:$D$1,0))</f>
        <v>0</v>
      </c>
    </row>
    <row r="89" spans="1:3" ht="14.4">
      <c r="A89" t="str">
        <f>INDEX(B89:D89,1,MATCH(Welcome!$S$6,'Traductions complementaires'!$B$1:$D$1,0))</f>
        <v>15.1 By 2020, ensure the conservation, restoration and sustainable use of terrestrial and inland freshwater ecosystems and their services, in particular forests, wetlands, mountains and drylands, in line with obligations under international agreements</v>
      </c>
      <c r="B89" t="s">
        <v>591</v>
      </c>
      <c r="C89" s="464" t="s">
        <v>1135</v>
      </c>
    </row>
    <row r="90" spans="1:3" ht="14.4">
      <c r="A90" t="str">
        <f>INDEX(B90:D90,1,MATCH(Welcome!$S$6,'Traductions complementaires'!$B$1:$D$1,0))</f>
        <v>15.2 By 2020, promote the implementation of sustainable management of all types of forests, halt deforestation, restore degraded forests and substantially increase afforestation and reforestation globally</v>
      </c>
      <c r="B90" t="s">
        <v>587</v>
      </c>
      <c r="C90" s="464" t="s">
        <v>1136</v>
      </c>
    </row>
    <row r="91" spans="1:3" ht="14.4">
      <c r="A91" t="str">
        <f>INDEX(B91:D91,1,MATCH(Welcome!$S$6,'Traductions complementaires'!$B$1:$D$1,0))</f>
        <v>15.3 By 2030, combat desertification, restore degraded land and soil, including land affected by desertification, drought and floods, and strive to achieve a land degradation-neutral world</v>
      </c>
      <c r="B91" t="s">
        <v>588</v>
      </c>
      <c r="C91" s="464" t="s">
        <v>1137</v>
      </c>
    </row>
    <row r="92" spans="1:3" ht="14.4">
      <c r="A92" t="str">
        <f>INDEX(B92:D92,1,MATCH(Welcome!$S$6,'Traductions complementaires'!$B$1:$D$1,0))</f>
        <v>15.4 By 2030, ensure the conservation of mountain ecosystems, including their biodiversity, in order to enhance their capacity to provide benefits that are essential for sustainable development</v>
      </c>
      <c r="B92" t="s">
        <v>589</v>
      </c>
      <c r="C92" s="464" t="s">
        <v>1138</v>
      </c>
    </row>
    <row r="93" spans="1:3" ht="14.4">
      <c r="A93" t="str">
        <f>INDEX(B93:D93,1,MATCH(Welcome!$S$6,'Traductions complementaires'!$B$1:$D$1,0))</f>
        <v>15.5 Take urgent and significant action to reduce the degradation of natural habitats, halt the loss of biodiversity and, by 2020, protect and prevent the extinction of threatened species</v>
      </c>
      <c r="B93" t="s">
        <v>590</v>
      </c>
      <c r="C93" s="463" t="s">
        <v>1139</v>
      </c>
    </row>
    <row r="94" spans="1:3">
      <c r="A94">
        <f>INDEX(B94:D94,1,MATCH(Welcome!$S$6,'Traductions complementaires'!$B$1:$D$1,0))</f>
        <v>0</v>
      </c>
    </row>
    <row r="95" spans="1:3" ht="14.4">
      <c r="A95" t="str">
        <f>INDEX(B95:D95,1,MATCH(Welcome!$S$6,'Traductions complementaires'!$B$1:$D$1,0))</f>
        <v>16.1 Significantly reduce all forms of violence and related death rates everywhere</v>
      </c>
      <c r="B95" t="s">
        <v>630</v>
      </c>
      <c r="C95" s="464" t="s">
        <v>1140</v>
      </c>
    </row>
    <row r="96" spans="1:3" ht="14.4">
      <c r="A96" t="str">
        <f>INDEX(B96:D96,1,MATCH(Welcome!$S$6,'Traductions complementaires'!$B$1:$D$1,0))</f>
        <v>16.2 End abuse, exploitation, trafficking and all forms of violence against and torture of children</v>
      </c>
      <c r="B96" t="s">
        <v>628</v>
      </c>
      <c r="C96" s="464" t="s">
        <v>1141</v>
      </c>
    </row>
    <row r="97" spans="1:3" ht="14.4">
      <c r="A97" t="str">
        <f>INDEX(B97:D97,1,MATCH(Welcome!$S$6,'Traductions complementaires'!$B$1:$D$1,0))</f>
        <v>16.3 Promote the rule of law at the national and international levels and ensure equal access to justice for all</v>
      </c>
      <c r="B97" t="s">
        <v>629</v>
      </c>
      <c r="C97" s="464" t="s">
        <v>1142</v>
      </c>
    </row>
    <row r="98" spans="1:3" ht="14.4">
      <c r="A98" t="str">
        <f>INDEX(B98:D98,1,MATCH(Welcome!$S$6,'Traductions complementaires'!$B$1:$D$1,0))</f>
        <v>16.5 Substantially reduce corruption and bribery in all their forms</v>
      </c>
      <c r="B98" t="s">
        <v>631</v>
      </c>
      <c r="C98" s="464" t="s">
        <v>1143</v>
      </c>
    </row>
    <row r="99" spans="1:3" ht="14.4">
      <c r="A99" t="str">
        <f>INDEX(B99:D99,1,MATCH(Welcome!$S$6,'Traductions complementaires'!$B$1:$D$1,0))</f>
        <v>16.10 Ensure public access to information and protect fundamental freedoms, in accordance with national legislation and international agreements</v>
      </c>
      <c r="B99" t="s">
        <v>632</v>
      </c>
      <c r="C99" s="464" t="s">
        <v>1144</v>
      </c>
    </row>
    <row r="100" spans="1:3" ht="14.4">
      <c r="A100" t="str">
        <f>INDEX(B100:D100,1,MATCH(Welcome!$S$6,'Traductions complementaires'!$B$1:$D$1,0))</f>
        <v>16.b Promote and enforce non-discriminatory laws and policies for sustainable development</v>
      </c>
      <c r="B100" t="s">
        <v>633</v>
      </c>
      <c r="C100" s="463" t="s">
        <v>1145</v>
      </c>
    </row>
    <row r="101" spans="1:3">
      <c r="A101">
        <f>INDEX(B101:D101,1,MATCH(Welcome!$S$6,'Traductions complementaires'!$B$1:$D$1,0))</f>
        <v>0</v>
      </c>
    </row>
    <row r="102" spans="1:3" ht="18.600000000000001" thickBot="1">
      <c r="A102" t="str">
        <f>INDEX(B102:D102,1,MATCH(Welcome!$S$6,'Traductions complementaires'!$B$1:$D$1,0))</f>
        <v>Stakeholders engagement</v>
      </c>
      <c r="B102" s="440" t="s">
        <v>988</v>
      </c>
      <c r="C102" s="464" t="s">
        <v>1663</v>
      </c>
    </row>
    <row r="103" spans="1:3" ht="18.600000000000001" thickBot="1">
      <c r="A103" t="str">
        <f>INDEX(B103:D103,1,MATCH(Welcome!$S$6,'Traductions complementaires'!$B$1:$D$1,0))</f>
        <v>Environment</v>
      </c>
      <c r="B103" s="440" t="s">
        <v>989</v>
      </c>
      <c r="C103" s="440" t="s">
        <v>1667</v>
      </c>
    </row>
    <row r="104" spans="1:3" ht="18.600000000000001" thickBot="1">
      <c r="A104" t="str">
        <f>INDEX(B104:D104,1,MATCH(Welcome!$S$6,'Traductions complementaires'!$B$1:$D$1,0))</f>
        <v>Partnerships</v>
      </c>
      <c r="B104" s="440" t="s">
        <v>990</v>
      </c>
      <c r="C104" t="s">
        <v>1668</v>
      </c>
    </row>
    <row r="105" spans="1:3" ht="36.6" thickBot="1">
      <c r="A105" t="str">
        <f>INDEX(B105:D105,1,MATCH(Welcome!$S$6,'Traductions complementaires'!$B$1:$D$1,0))</f>
        <v>HR policies</v>
      </c>
      <c r="B105" s="441" t="s">
        <v>991</v>
      </c>
      <c r="C105" t="s">
        <v>1664</v>
      </c>
    </row>
    <row r="106" spans="1:3" ht="18.600000000000001" thickBot="1">
      <c r="A106" t="str">
        <f>INDEX(B106:D106,1,MATCH(Welcome!$S$6,'Traductions complementaires'!$B$1:$D$1,0))</f>
        <v>Ethical principles</v>
      </c>
      <c r="B106" s="440" t="s">
        <v>992</v>
      </c>
      <c r="C106" t="s">
        <v>1665</v>
      </c>
    </row>
    <row r="107" spans="1:3" ht="18.600000000000001" thickBot="1">
      <c r="A107" t="str">
        <f>INDEX(B107:D107,1,MATCH(Welcome!$S$6,'Traductions complementaires'!$B$1:$D$1,0))</f>
        <v>Benefits</v>
      </c>
      <c r="B107" s="440" t="s">
        <v>993</v>
      </c>
      <c r="C107" t="s">
        <v>1666</v>
      </c>
    </row>
    <row r="108" spans="1:3">
      <c r="A108">
        <f>INDEX(B108:D108,1,MATCH(Welcome!$S$6,'Traductions complementaires'!$B$1:$D$1,0))</f>
        <v>0</v>
      </c>
    </row>
    <row r="109" spans="1:3">
      <c r="A109">
        <f>INDEX(B109:D109,1,MATCH(Welcome!$S$6,'Traductions complementaires'!$B$1:$D$1,0))</f>
        <v>0</v>
      </c>
    </row>
    <row r="110" spans="1:3">
      <c r="A110">
        <f>INDEX(B110:D110,1,MATCH(Welcome!$S$6,'Traductions complementaires'!$B$1:$D$1,0))</f>
        <v>0</v>
      </c>
    </row>
    <row r="111" spans="1:3">
      <c r="A111">
        <f>INDEX(B111:D111,1,MATCH(Welcome!$S$6,'Traductions complementaires'!$B$1:$D$1,0))</f>
        <v>0</v>
      </c>
    </row>
    <row r="112" spans="1:3">
      <c r="A112">
        <f>INDEX(B112:D112,1,MATCH(Welcome!$S$6,'Traductions complementaires'!$B$1:$D$1,0))</f>
        <v>0</v>
      </c>
    </row>
    <row r="113" spans="1:1">
      <c r="A113">
        <f>INDEX(B113:D113,1,MATCH(Welcome!$S$6,'Traductions complementaires'!$B$1:$D$1,0))</f>
        <v>0</v>
      </c>
    </row>
    <row r="114" spans="1:1">
      <c r="A114">
        <f>INDEX(B114:D114,1,MATCH(Welcome!$S$6,'Traductions complementaires'!$B$1:$D$1,0))</f>
        <v>0</v>
      </c>
    </row>
    <row r="115" spans="1:1">
      <c r="A115">
        <f>INDEX(B115:D115,1,MATCH(Welcome!$S$6,'Traductions complementaires'!$B$1:$D$1,0))</f>
        <v>0</v>
      </c>
    </row>
    <row r="116" spans="1:1">
      <c r="A116">
        <f>INDEX(B116:D116,1,MATCH(Welcome!$S$6,'Traductions complementaires'!$B$1:$D$1,0))</f>
        <v>0</v>
      </c>
    </row>
    <row r="117" spans="1:1">
      <c r="A117">
        <f>INDEX(B117:D117,1,MATCH(Welcome!$S$6,'Traductions complementaires'!$B$1:$D$1,0))</f>
        <v>0</v>
      </c>
    </row>
    <row r="118" spans="1:1">
      <c r="A118">
        <f>INDEX(B118:D118,1,MATCH(Welcome!$S$6,'Traductions complementaires'!$B$1:$D$1,0))</f>
        <v>0</v>
      </c>
    </row>
    <row r="119" spans="1:1">
      <c r="A119">
        <f>INDEX(B119:D119,1,MATCH(Welcome!$S$6,'Traductions complementaires'!$B$1:$D$1,0))</f>
        <v>0</v>
      </c>
    </row>
    <row r="120" spans="1:1">
      <c r="A120">
        <f>INDEX(B120:D120,1,MATCH(Welcome!$S$6,'Traductions complementaires'!$B$1:$D$1,0))</f>
        <v>0</v>
      </c>
    </row>
    <row r="121" spans="1:1">
      <c r="A121">
        <f>INDEX(B121:D121,1,MATCH(Welcome!$S$6,'Traductions complementaires'!$B$1:$D$1,0))</f>
        <v>0</v>
      </c>
    </row>
    <row r="122" spans="1:1">
      <c r="A122">
        <f>INDEX(B122:D122,1,MATCH(Welcome!$S$6,'Traductions complementaires'!$B$1:$D$1,0))</f>
        <v>0</v>
      </c>
    </row>
    <row r="123" spans="1:1">
      <c r="A123">
        <f>INDEX(B123:D123,1,MATCH(Welcome!$S$6,'Traductions complementaires'!$B$1:$D$1,0))</f>
        <v>0</v>
      </c>
    </row>
    <row r="124" spans="1:1">
      <c r="A124">
        <f>INDEX(B124:D124,1,MATCH(Welcome!$S$6,'Traductions complementaires'!$B$1:$D$1,0))</f>
        <v>0</v>
      </c>
    </row>
    <row r="125" spans="1:1">
      <c r="A125">
        <f>INDEX(B125:D125,1,MATCH(Welcome!$S$6,'Traductions complementaires'!$B$1:$D$1,0))</f>
        <v>0</v>
      </c>
    </row>
    <row r="126" spans="1:1">
      <c r="A126">
        <f>INDEX(B126:D126,1,MATCH(Welcome!$S$6,'Traductions complementaires'!$B$1:$D$1,0))</f>
        <v>0</v>
      </c>
    </row>
    <row r="127" spans="1:1">
      <c r="A127">
        <f>INDEX(B127:D127,1,MATCH(Welcome!$S$6,'Traductions complementaires'!$B$1:$D$1,0))</f>
        <v>0</v>
      </c>
    </row>
    <row r="128" spans="1:1">
      <c r="A128">
        <f>INDEX(B128:D128,1,MATCH(Welcome!$S$6,'Traductions complementaires'!$B$1:$D$1,0))</f>
        <v>0</v>
      </c>
    </row>
    <row r="129" spans="1:1">
      <c r="A129">
        <f>INDEX(B129:D129,1,MATCH(Welcome!$S$6,'Traductions complementaires'!$B$1:$D$1,0))</f>
        <v>0</v>
      </c>
    </row>
    <row r="130" spans="1:1">
      <c r="A130">
        <f>INDEX(B130:D130,1,MATCH(Welcome!$S$6,'Traductions complementaires'!$B$1:$D$1,0))</f>
        <v>0</v>
      </c>
    </row>
    <row r="131" spans="1:1">
      <c r="A131">
        <f>INDEX(B131:D131,1,MATCH(Welcome!$S$6,'Traductions complementaires'!$B$1:$D$1,0))</f>
        <v>0</v>
      </c>
    </row>
    <row r="132" spans="1:1">
      <c r="A132">
        <f>INDEX(B132:D132,1,MATCH(Welcome!$S$6,'Traductions complementaires'!$B$1:$D$1,0))</f>
        <v>0</v>
      </c>
    </row>
    <row r="133" spans="1:1">
      <c r="A133">
        <f>INDEX(B133:D133,1,MATCH(Welcome!$S$6,'Traductions complementaires'!$B$1:$D$1,0))</f>
        <v>0</v>
      </c>
    </row>
    <row r="134" spans="1:1">
      <c r="A134">
        <f>INDEX(B134:D134,1,MATCH(Welcome!$S$6,'Traductions complementaires'!$B$1:$D$1,0))</f>
        <v>0</v>
      </c>
    </row>
    <row r="135" spans="1:1">
      <c r="A135">
        <f>INDEX(B135:D135,1,MATCH(Welcome!$S$6,'Traductions complementaires'!$B$1:$D$1,0))</f>
        <v>0</v>
      </c>
    </row>
    <row r="136" spans="1:1">
      <c r="A136">
        <f>INDEX(B136:D136,1,MATCH(Welcome!$S$6,'Traductions complementaires'!$B$1:$D$1,0))</f>
        <v>0</v>
      </c>
    </row>
    <row r="137" spans="1:1">
      <c r="A137">
        <f>INDEX(B137:D137,1,MATCH(Welcome!$S$6,'Traductions complementaires'!$B$1:$D$1,0))</f>
        <v>0</v>
      </c>
    </row>
    <row r="138" spans="1:1">
      <c r="A138">
        <f>INDEX(B138:D138,1,MATCH(Welcome!$S$6,'Traductions complementaires'!$B$1:$D$1,0))</f>
        <v>0</v>
      </c>
    </row>
    <row r="139" spans="1:1">
      <c r="A139">
        <f>INDEX(B139:D139,1,MATCH(Welcome!$S$6,'Traductions complementaires'!$B$1:$D$1,0))</f>
        <v>0</v>
      </c>
    </row>
    <row r="140" spans="1:1">
      <c r="A140">
        <f>INDEX(B140:D140,1,MATCH(Welcome!$S$6,'Traductions complementaires'!$B$1:$D$1,0))</f>
        <v>0</v>
      </c>
    </row>
    <row r="141" spans="1:1">
      <c r="A141">
        <f>INDEX(B141:D141,1,MATCH(Welcome!$S$6,'Traductions complementaires'!$B$1:$D$1,0))</f>
        <v>0</v>
      </c>
    </row>
    <row r="142" spans="1:1">
      <c r="A142">
        <f>INDEX(B142:D142,1,MATCH(Welcome!$S$6,'Traductions complementaires'!$B$1:$D$1,0))</f>
        <v>0</v>
      </c>
    </row>
    <row r="143" spans="1:1">
      <c r="A143">
        <f>INDEX(B143:D143,1,MATCH(Welcome!$S$6,'Traductions complementaires'!$B$1:$D$1,0))</f>
        <v>0</v>
      </c>
    </row>
    <row r="144" spans="1:1">
      <c r="A144">
        <f>INDEX(B144:D144,1,MATCH(Welcome!$S$6,'Traductions complementaires'!$B$1:$D$1,0))</f>
        <v>0</v>
      </c>
    </row>
    <row r="145" spans="1:1">
      <c r="A145">
        <f>INDEX(B145:D145,1,MATCH(Welcome!$S$6,'Traductions complementaires'!$B$1:$D$1,0))</f>
        <v>0</v>
      </c>
    </row>
    <row r="146" spans="1:1">
      <c r="A146">
        <f>INDEX(B146:D146,1,MATCH(Welcome!$S$6,'Traductions complementaires'!$B$1:$D$1,0))</f>
        <v>0</v>
      </c>
    </row>
    <row r="147" spans="1:1">
      <c r="A147">
        <f>INDEX(B147:D147,1,MATCH(Welcome!$S$6,'Traductions complementaires'!$B$1:$D$1,0))</f>
        <v>0</v>
      </c>
    </row>
    <row r="148" spans="1:1">
      <c r="A148">
        <f>INDEX(B148:D148,1,MATCH(Welcome!$S$6,'Traductions complementaires'!$B$1:$D$1,0))</f>
        <v>0</v>
      </c>
    </row>
    <row r="149" spans="1:1">
      <c r="A149">
        <f>INDEX(B149:D149,1,MATCH(Welcome!$S$6,'Traductions complementaires'!$B$1:$D$1,0))</f>
        <v>0</v>
      </c>
    </row>
    <row r="150" spans="1:1">
      <c r="A150">
        <f>INDEX(B150:D150,1,MATCH(Welcome!$S$6,'Traductions complementaires'!$B$1:$D$1,0))</f>
        <v>0</v>
      </c>
    </row>
    <row r="151" spans="1:1">
      <c r="A151">
        <f>INDEX(B151:D151,1,MATCH(Welcome!$S$6,'Traductions complementaires'!$B$1:$D$1,0))</f>
        <v>0</v>
      </c>
    </row>
    <row r="152" spans="1:1">
      <c r="A152">
        <f>INDEX(B152:D152,1,MATCH(Welcome!$S$6,'Traductions complementaires'!$B$1:$D$1,0))</f>
        <v>0</v>
      </c>
    </row>
    <row r="153" spans="1:1">
      <c r="A153">
        <f>INDEX(B153:D153,1,MATCH(Welcome!$S$6,'Traductions complementaires'!$B$1:$D$1,0))</f>
        <v>0</v>
      </c>
    </row>
    <row r="154" spans="1:1">
      <c r="A154">
        <f>INDEX(B154:D154,1,MATCH(Welcome!$S$6,'Traductions complementaires'!$B$1:$D$1,0))</f>
        <v>0</v>
      </c>
    </row>
    <row r="155" spans="1:1">
      <c r="A155">
        <f>INDEX(B155:D155,1,MATCH(Welcome!$S$6,'Traductions complementaires'!$B$1:$D$1,0))</f>
        <v>0</v>
      </c>
    </row>
    <row r="156" spans="1:1">
      <c r="A156">
        <f>INDEX(B156:D156,1,MATCH(Welcome!$S$6,'Traductions complementaires'!$B$1:$D$1,0))</f>
        <v>0</v>
      </c>
    </row>
    <row r="157" spans="1:1">
      <c r="A157">
        <f>INDEX(B157:D157,1,MATCH(Welcome!$S$6,'Traductions complementaires'!$B$1:$D$1,0))</f>
        <v>0</v>
      </c>
    </row>
    <row r="158" spans="1:1">
      <c r="A158">
        <f>INDEX(B158:D158,1,MATCH(Welcome!$S$6,'Traductions complementaires'!$B$1:$D$1,0))</f>
        <v>0</v>
      </c>
    </row>
    <row r="159" spans="1:1">
      <c r="A159">
        <f>INDEX(B159:D159,1,MATCH(Welcome!$S$6,'Traductions complementaires'!$B$1:$D$1,0))</f>
        <v>0</v>
      </c>
    </row>
    <row r="160" spans="1:1">
      <c r="A160">
        <f>INDEX(B160:D160,1,MATCH(Welcome!$S$6,'Traductions complementaires'!$B$1:$D$1,0))</f>
        <v>0</v>
      </c>
    </row>
    <row r="161" spans="1:1">
      <c r="A161">
        <f>INDEX(B161:D161,1,MATCH(Welcome!$S$6,'Traductions complementaires'!$B$1:$D$1,0))</f>
        <v>0</v>
      </c>
    </row>
    <row r="162" spans="1:1">
      <c r="A162">
        <f>INDEX(B162:D162,1,MATCH(Welcome!$S$6,'Traductions complementaires'!$B$1:$D$1,0))</f>
        <v>0</v>
      </c>
    </row>
    <row r="163" spans="1:1">
      <c r="A163">
        <f>INDEX(B163:D163,1,MATCH(Welcome!$S$6,'Traductions complementaires'!$B$1:$D$1,0))</f>
        <v>0</v>
      </c>
    </row>
    <row r="164" spans="1:1">
      <c r="A164">
        <f>INDEX(B164:D164,1,MATCH(Welcome!$S$6,'Traductions complementaires'!$B$1:$D$1,0))</f>
        <v>0</v>
      </c>
    </row>
    <row r="165" spans="1:1">
      <c r="A165">
        <f>INDEX(B165:D165,1,MATCH(Welcome!$S$6,'Traductions complementaires'!$B$1:$D$1,0))</f>
        <v>0</v>
      </c>
    </row>
    <row r="166" spans="1:1">
      <c r="A166">
        <f>INDEX(B166:D166,1,MATCH(Welcome!$S$6,'Traductions complementaires'!$B$1:$D$1,0))</f>
        <v>0</v>
      </c>
    </row>
    <row r="167" spans="1:1">
      <c r="A167">
        <f>INDEX(B167:D167,1,MATCH(Welcome!$S$6,'Traductions complementaires'!$B$1:$D$1,0))</f>
        <v>0</v>
      </c>
    </row>
    <row r="168" spans="1:1">
      <c r="A168">
        <f>INDEX(B168:D168,1,MATCH(Welcome!$S$6,'Traductions complementaires'!$B$1:$D$1,0))</f>
        <v>0</v>
      </c>
    </row>
    <row r="169" spans="1:1">
      <c r="A169">
        <f>INDEX(B169:D169,1,MATCH(Welcome!$S$6,'Traductions complementaires'!$B$1:$D$1,0))</f>
        <v>0</v>
      </c>
    </row>
    <row r="170" spans="1:1">
      <c r="A170">
        <f>INDEX(B170:D170,1,MATCH(Welcome!$S$6,'Traductions complementaires'!$B$1:$D$1,0))</f>
        <v>0</v>
      </c>
    </row>
    <row r="171" spans="1:1">
      <c r="A171">
        <f>INDEX(B171:D171,1,MATCH(Welcome!$S$6,'Traductions complementaires'!$B$1:$D$1,0))</f>
        <v>0</v>
      </c>
    </row>
    <row r="172" spans="1:1">
      <c r="A172">
        <f>INDEX(B172:D172,1,MATCH(Welcome!$S$6,'Traductions complementaires'!$B$1:$D$1,0))</f>
        <v>0</v>
      </c>
    </row>
    <row r="173" spans="1:1">
      <c r="A173">
        <f>INDEX(B173:D173,1,MATCH(Welcome!$S$6,'Traductions complementaires'!$B$1:$D$1,0))</f>
        <v>0</v>
      </c>
    </row>
    <row r="174" spans="1:1">
      <c r="A174">
        <f>INDEX(B174:D174,1,MATCH(Welcome!$S$6,'Traductions complementaires'!$B$1:$D$1,0))</f>
        <v>0</v>
      </c>
    </row>
    <row r="175" spans="1:1">
      <c r="A175">
        <f>INDEX(B175:D175,1,MATCH(Welcome!$S$6,'Traductions complementaires'!$B$1:$D$1,0))</f>
        <v>0</v>
      </c>
    </row>
    <row r="176" spans="1:1">
      <c r="A176">
        <f>INDEX(B176:D176,1,MATCH(Welcome!$S$6,'Traductions complementaires'!$B$1:$D$1,0))</f>
        <v>0</v>
      </c>
    </row>
    <row r="177" spans="1:1">
      <c r="A177">
        <f>INDEX(B177:D177,1,MATCH(Welcome!$S$6,'Traductions complementaires'!$B$1:$D$1,0))</f>
        <v>0</v>
      </c>
    </row>
    <row r="178" spans="1:1">
      <c r="A178">
        <f>INDEX(B178:D178,1,MATCH(Welcome!$S$6,'Traductions complementaires'!$B$1:$D$1,0))</f>
        <v>0</v>
      </c>
    </row>
    <row r="179" spans="1:1">
      <c r="A179">
        <f>INDEX(B179:D179,1,MATCH(Welcome!$S$6,'Traductions complementaires'!$B$1:$D$1,0))</f>
        <v>0</v>
      </c>
    </row>
    <row r="180" spans="1:1">
      <c r="A180">
        <f>INDEX(B180:D180,1,MATCH(Welcome!$S$6,'Traductions complementaires'!$B$1:$D$1,0))</f>
        <v>0</v>
      </c>
    </row>
    <row r="181" spans="1:1">
      <c r="A181">
        <f>INDEX(B181:D181,1,MATCH(Welcome!$S$6,'Traductions complementaires'!$B$1:$D$1,0))</f>
        <v>0</v>
      </c>
    </row>
    <row r="182" spans="1:1">
      <c r="A182">
        <f>INDEX(B182:D182,1,MATCH(Welcome!$S$6,'Traductions complementaires'!$B$1:$D$1,0))</f>
        <v>0</v>
      </c>
    </row>
    <row r="183" spans="1:1">
      <c r="A183">
        <f>INDEX(B183:D183,1,MATCH(Welcome!$S$6,'Traductions complementaires'!$B$1:$D$1,0))</f>
        <v>0</v>
      </c>
    </row>
    <row r="184" spans="1:1">
      <c r="A184">
        <f>INDEX(B184:D184,1,MATCH(Welcome!$S$6,'Traductions complementaires'!$B$1:$D$1,0))</f>
        <v>0</v>
      </c>
    </row>
    <row r="185" spans="1:1">
      <c r="A185">
        <f>INDEX(B185:D185,1,MATCH(Welcome!$S$6,'Traductions complementaires'!$B$1:$D$1,0))</f>
        <v>0</v>
      </c>
    </row>
    <row r="186" spans="1:1">
      <c r="A186">
        <f>INDEX(B186:D186,1,MATCH(Welcome!$S$6,'Traductions complementaires'!$B$1:$D$1,0))</f>
        <v>0</v>
      </c>
    </row>
    <row r="187" spans="1:1">
      <c r="A187">
        <f>INDEX(B187:D187,1,MATCH(Welcome!$S$6,'Traductions complementaires'!$B$1:$D$1,0))</f>
        <v>0</v>
      </c>
    </row>
    <row r="188" spans="1:1">
      <c r="A188">
        <f>INDEX(B188:D188,1,MATCH(Welcome!$S$6,'Traductions complementaires'!$B$1:$D$1,0))</f>
        <v>0</v>
      </c>
    </row>
    <row r="189" spans="1:1">
      <c r="A189">
        <f>INDEX(B189:D189,1,MATCH(Welcome!$S$6,'Traductions complementaires'!$B$1:$D$1,0))</f>
        <v>0</v>
      </c>
    </row>
    <row r="190" spans="1:1">
      <c r="A190">
        <f>INDEX(B190:D190,1,MATCH(Welcome!$S$6,'Traductions complementaires'!$B$1:$D$1,0))</f>
        <v>0</v>
      </c>
    </row>
    <row r="191" spans="1:1">
      <c r="A191">
        <f>INDEX(B191:D191,1,MATCH(Welcome!$S$6,'Traductions complementaires'!$B$1:$D$1,0))</f>
        <v>0</v>
      </c>
    </row>
    <row r="192" spans="1:1">
      <c r="A192">
        <f>INDEX(B192:D192,1,MATCH(Welcome!$S$6,'Traductions complementaires'!$B$1:$D$1,0))</f>
        <v>0</v>
      </c>
    </row>
    <row r="193" spans="1:1">
      <c r="A193">
        <f>INDEX(B193:D193,1,MATCH(Welcome!$S$6,'Traductions complementaires'!$B$1:$D$1,0))</f>
        <v>0</v>
      </c>
    </row>
    <row r="194" spans="1:1">
      <c r="A194">
        <f>INDEX(B194:D194,1,MATCH(Welcome!$S$6,'Traductions complementaires'!$B$1:$D$1,0))</f>
        <v>0</v>
      </c>
    </row>
    <row r="195" spans="1:1">
      <c r="A195">
        <f>INDEX(B195:D195,1,MATCH(Welcome!$S$6,'Traductions complementaires'!$B$1:$D$1,0))</f>
        <v>0</v>
      </c>
    </row>
    <row r="196" spans="1:1">
      <c r="A196">
        <f>INDEX(B196:D196,1,MATCH(Welcome!$S$6,'Traductions complementaires'!$B$1:$D$1,0))</f>
        <v>0</v>
      </c>
    </row>
    <row r="197" spans="1:1">
      <c r="A197">
        <f>INDEX(B197:D197,1,MATCH(Welcome!$S$6,'Traductions complementaires'!$B$1:$D$1,0))</f>
        <v>0</v>
      </c>
    </row>
    <row r="198" spans="1:1">
      <c r="A198">
        <f>INDEX(B198:D198,1,MATCH(Welcome!$S$6,'Traductions complementaires'!$B$1:$D$1,0))</f>
        <v>0</v>
      </c>
    </row>
    <row r="199" spans="1:1">
      <c r="A199">
        <f>INDEX(B199:D199,1,MATCH(Welcome!$S$6,'Traductions complementaires'!$B$1:$D$1,0))</f>
        <v>0</v>
      </c>
    </row>
    <row r="200" spans="1:1">
      <c r="A200">
        <f>INDEX(B200:D200,1,MATCH(Welcome!$S$6,'Traductions complementaires'!$B$1:$D$1,0))</f>
        <v>0</v>
      </c>
    </row>
    <row r="201" spans="1:1">
      <c r="A201">
        <f>INDEX(B201:D201,1,MATCH(Welcome!$S$6,'Traductions complementaires'!$B$1:$D$1,0))</f>
        <v>0</v>
      </c>
    </row>
    <row r="202" spans="1:1">
      <c r="A202">
        <f>INDEX(B202:D202,1,MATCH(Welcome!$S$6,'Traductions complementaires'!$B$1:$D$1,0))</f>
        <v>0</v>
      </c>
    </row>
    <row r="203" spans="1:1">
      <c r="A203">
        <f>INDEX(B203:D203,1,MATCH(Welcome!$S$6,'Traductions complementaires'!$B$1:$D$1,0))</f>
        <v>0</v>
      </c>
    </row>
    <row r="204" spans="1:1">
      <c r="A204">
        <f>INDEX(B204:D204,1,MATCH(Welcome!$S$6,'Traductions complementaires'!$B$1:$D$1,0))</f>
        <v>0</v>
      </c>
    </row>
    <row r="205" spans="1:1">
      <c r="A205">
        <f>INDEX(B205:D205,1,MATCH(Welcome!$S$6,'Traductions complementaires'!$B$1:$D$1,0))</f>
        <v>0</v>
      </c>
    </row>
    <row r="206" spans="1:1">
      <c r="A206">
        <f>INDEX(B206:D206,1,MATCH(Welcome!$S$6,'Traductions complementaires'!$B$1:$D$1,0))</f>
        <v>0</v>
      </c>
    </row>
    <row r="207" spans="1:1">
      <c r="A207">
        <f>INDEX(B207:D207,1,MATCH(Welcome!$S$6,'Traductions complementaires'!$B$1:$D$1,0))</f>
        <v>0</v>
      </c>
    </row>
    <row r="208" spans="1:1">
      <c r="A208">
        <f>INDEX(B208:D208,1,MATCH(Welcome!$S$6,'Traductions complementaires'!$B$1:$D$1,0))</f>
        <v>0</v>
      </c>
    </row>
    <row r="209" spans="1:1">
      <c r="A209">
        <f>INDEX(B209:D209,1,MATCH(Welcome!$S$6,'Traductions complementaires'!$B$1:$D$1,0))</f>
        <v>0</v>
      </c>
    </row>
    <row r="210" spans="1:1">
      <c r="A210">
        <f>INDEX(B210:D210,1,MATCH(Welcome!$S$6,'Traductions complementaires'!$B$1:$D$1,0))</f>
        <v>0</v>
      </c>
    </row>
    <row r="211" spans="1:1">
      <c r="A211">
        <f>INDEX(B211:D211,1,MATCH(Welcome!$S$6,'Traductions complementaires'!$B$1:$D$1,0))</f>
        <v>0</v>
      </c>
    </row>
    <row r="212" spans="1:1">
      <c r="A212">
        <f>INDEX(B212:D212,1,MATCH(Welcome!$S$6,'Traductions complementaires'!$B$1:$D$1,0))</f>
        <v>0</v>
      </c>
    </row>
    <row r="213" spans="1:1">
      <c r="A213">
        <f>INDEX(B213:D213,1,MATCH(Welcome!$S$6,'Traductions complementaires'!$B$1:$D$1,0))</f>
        <v>0</v>
      </c>
    </row>
    <row r="214" spans="1:1">
      <c r="A214">
        <f>INDEX(B214:D214,1,MATCH(Welcome!$S$6,'Traductions complementaires'!$B$1:$D$1,0))</f>
        <v>0</v>
      </c>
    </row>
    <row r="215" spans="1:1">
      <c r="A215">
        <f>INDEX(B215:D215,1,MATCH(Welcome!$S$6,'Traductions complementaires'!$B$1:$D$1,0))</f>
        <v>0</v>
      </c>
    </row>
    <row r="216" spans="1:1">
      <c r="A216">
        <f>INDEX(B216:D216,1,MATCH(Welcome!$S$6,'Traductions complementaires'!$B$1:$D$1,0))</f>
        <v>0</v>
      </c>
    </row>
    <row r="217" spans="1:1">
      <c r="A217">
        <f>INDEX(B217:D217,1,MATCH(Welcome!$S$6,'Traductions complementaires'!$B$1:$D$1,0))</f>
        <v>0</v>
      </c>
    </row>
    <row r="218" spans="1:1">
      <c r="A218">
        <f>INDEX(B218:D218,1,MATCH(Welcome!$S$6,'Traductions complementaires'!$B$1:$D$1,0))</f>
        <v>0</v>
      </c>
    </row>
    <row r="219" spans="1:1">
      <c r="A219">
        <f>INDEX(B219:D219,1,MATCH(Welcome!$S$6,'Traductions complementaires'!$B$1:$D$1,0))</f>
        <v>0</v>
      </c>
    </row>
    <row r="220" spans="1:1">
      <c r="A220">
        <f>INDEX(B220:D220,1,MATCH(Welcome!$S$6,'Traductions complementaires'!$B$1:$D$1,0))</f>
        <v>0</v>
      </c>
    </row>
    <row r="221" spans="1:1">
      <c r="A221">
        <f>INDEX(B221:D221,1,MATCH(Welcome!$S$6,'Traductions complementaires'!$B$1:$D$1,0))</f>
        <v>0</v>
      </c>
    </row>
    <row r="222" spans="1:1">
      <c r="A222">
        <f>INDEX(B222:D222,1,MATCH(Welcome!$S$6,'Traductions complementaires'!$B$1:$D$1,0))</f>
        <v>0</v>
      </c>
    </row>
    <row r="223" spans="1:1">
      <c r="A223">
        <f>INDEX(B223:D223,1,MATCH(Welcome!$S$6,'Traductions complementaires'!$B$1:$D$1,0))</f>
        <v>0</v>
      </c>
    </row>
    <row r="224" spans="1:1">
      <c r="A224">
        <f>INDEX(B224:D224,1,MATCH(Welcome!$S$6,'Traductions complementaires'!$B$1:$D$1,0))</f>
        <v>0</v>
      </c>
    </row>
    <row r="225" spans="1:1">
      <c r="A225">
        <f>INDEX(B225:D225,1,MATCH(Welcome!$S$6,'Traductions complementaires'!$B$1:$D$1,0))</f>
        <v>0</v>
      </c>
    </row>
    <row r="226" spans="1:1">
      <c r="A226">
        <f>INDEX(B226:D226,1,MATCH(Welcome!$S$6,'Traductions complementaires'!$B$1:$D$1,0))</f>
        <v>0</v>
      </c>
    </row>
    <row r="227" spans="1:1">
      <c r="A227">
        <f>INDEX(B227:D227,1,MATCH(Welcome!$S$6,'Traductions complementaires'!$B$1:$D$1,0))</f>
        <v>0</v>
      </c>
    </row>
    <row r="228" spans="1:1">
      <c r="A228">
        <f>INDEX(B228:D228,1,MATCH(Welcome!$S$6,'Traductions complementaires'!$B$1:$D$1,0))</f>
        <v>0</v>
      </c>
    </row>
    <row r="229" spans="1:1">
      <c r="A229">
        <f>INDEX(B229:D229,1,MATCH(Welcome!$S$6,'Traductions complementaires'!$B$1:$D$1,0))</f>
        <v>0</v>
      </c>
    </row>
    <row r="230" spans="1:1">
      <c r="A230">
        <f>INDEX(B230:D230,1,MATCH(Welcome!$S$6,'Traductions complementaires'!$B$1:$D$1,0))</f>
        <v>0</v>
      </c>
    </row>
    <row r="231" spans="1:1">
      <c r="A231">
        <f>INDEX(B231:D231,1,MATCH(Welcome!$S$6,'Traductions complementaires'!$B$1:$D$1,0))</f>
        <v>0</v>
      </c>
    </row>
    <row r="232" spans="1:1">
      <c r="A232">
        <f>INDEX(B232:D232,1,MATCH(Welcome!$S$6,'Traductions complementaires'!$B$1:$D$1,0))</f>
        <v>0</v>
      </c>
    </row>
    <row r="233" spans="1:1">
      <c r="A233">
        <f>INDEX(B233:D233,1,MATCH(Welcome!$S$6,'Traductions complementaires'!$B$1:$D$1,0))</f>
        <v>0</v>
      </c>
    </row>
    <row r="234" spans="1:1">
      <c r="A234">
        <f>INDEX(B234:D234,1,MATCH(Welcome!$S$6,'Traductions complementaires'!$B$1:$D$1,0))</f>
        <v>0</v>
      </c>
    </row>
    <row r="235" spans="1:1">
      <c r="A235">
        <f>INDEX(B235:D235,1,MATCH(Welcome!$S$6,'Traductions complementaires'!$B$1:$D$1,0))</f>
        <v>0</v>
      </c>
    </row>
    <row r="236" spans="1:1">
      <c r="A236">
        <f>INDEX(B236:D236,1,MATCH(Welcome!$S$6,'Traductions complementaires'!$B$1:$D$1,0))</f>
        <v>0</v>
      </c>
    </row>
    <row r="237" spans="1:1">
      <c r="A237">
        <f>INDEX(B237:D237,1,MATCH(Welcome!$S$6,'Traductions complementaires'!$B$1:$D$1,0))</f>
        <v>0</v>
      </c>
    </row>
    <row r="238" spans="1:1">
      <c r="A238">
        <f>INDEX(B238:D238,1,MATCH(Welcome!$S$6,'Traductions complementaires'!$B$1:$D$1,0))</f>
        <v>0</v>
      </c>
    </row>
    <row r="239" spans="1:1">
      <c r="A239">
        <f>INDEX(B239:D239,1,MATCH(Welcome!$S$6,'Traductions complementaires'!$B$1:$D$1,0))</f>
        <v>0</v>
      </c>
    </row>
    <row r="240" spans="1:1">
      <c r="A240">
        <f>INDEX(B240:D240,1,MATCH(Welcome!$S$6,'Traductions complementaires'!$B$1:$D$1,0))</f>
        <v>0</v>
      </c>
    </row>
    <row r="241" spans="1:1">
      <c r="A241">
        <f>INDEX(B241:D241,1,MATCH(Welcome!$S$6,'Traductions complementaires'!$B$1:$D$1,0))</f>
        <v>0</v>
      </c>
    </row>
    <row r="242" spans="1:1">
      <c r="A242">
        <f>INDEX(B242:D242,1,MATCH(Welcome!$S$6,'Traductions complementaires'!$B$1:$D$1,0))</f>
        <v>0</v>
      </c>
    </row>
    <row r="243" spans="1:1">
      <c r="A243">
        <f>INDEX(B243:D243,1,MATCH(Welcome!$S$6,'Traductions complementaires'!$B$1:$D$1,0))</f>
        <v>0</v>
      </c>
    </row>
    <row r="244" spans="1:1">
      <c r="A244">
        <f>INDEX(B244:D244,1,MATCH(Welcome!$S$6,'Traductions complementaires'!$B$1:$D$1,0))</f>
        <v>0</v>
      </c>
    </row>
    <row r="245" spans="1:1">
      <c r="A245">
        <f>INDEX(B245:D245,1,MATCH(Welcome!$S$6,'Traductions complementaires'!$B$1:$D$1,0))</f>
        <v>0</v>
      </c>
    </row>
    <row r="246" spans="1:1">
      <c r="A246">
        <f>INDEX(B246:D246,1,MATCH(Welcome!$S$6,'Traductions complementaires'!$B$1:$D$1,0))</f>
        <v>0</v>
      </c>
    </row>
    <row r="247" spans="1:1">
      <c r="A247">
        <f>INDEX(B247:D247,1,MATCH(Welcome!$S$6,'Traductions complementaires'!$B$1:$D$1,0))</f>
        <v>0</v>
      </c>
    </row>
    <row r="248" spans="1:1">
      <c r="A248">
        <f>INDEX(B248:D248,1,MATCH(Welcome!$S$6,'Traductions complementaires'!$B$1:$D$1,0))</f>
        <v>0</v>
      </c>
    </row>
    <row r="249" spans="1:1">
      <c r="A249">
        <f>INDEX(B249:D249,1,MATCH(Welcome!$S$6,'Traductions complementaires'!$B$1:$D$1,0))</f>
        <v>0</v>
      </c>
    </row>
    <row r="250" spans="1:1">
      <c r="A250">
        <f>INDEX(B250:D250,1,MATCH(Welcome!$S$6,'Traductions complementaires'!$B$1:$D$1,0))</f>
        <v>0</v>
      </c>
    </row>
    <row r="251" spans="1:1">
      <c r="A251">
        <f>INDEX(B251:D251,1,MATCH(Welcome!$S$6,'Traductions complementaires'!$B$1:$D$1,0))</f>
        <v>0</v>
      </c>
    </row>
    <row r="252" spans="1:1">
      <c r="A252">
        <f>INDEX(B252:D252,1,MATCH(Welcome!$S$6,'Traductions complementaires'!$B$1:$D$1,0))</f>
        <v>0</v>
      </c>
    </row>
    <row r="253" spans="1:1">
      <c r="A253">
        <f>INDEX(B253:D253,1,MATCH(Welcome!$S$6,'Traductions complementaires'!$B$1:$D$1,0))</f>
        <v>0</v>
      </c>
    </row>
    <row r="254" spans="1:1">
      <c r="A254">
        <f>INDEX(B254:D254,1,MATCH(Welcome!$S$6,'Traductions complementaires'!$B$1:$D$1,0))</f>
        <v>0</v>
      </c>
    </row>
    <row r="255" spans="1:1">
      <c r="A255">
        <f>INDEX(B255:D255,1,MATCH(Welcome!$S$6,'Traductions complementaires'!$B$1:$D$1,0))</f>
        <v>0</v>
      </c>
    </row>
    <row r="256" spans="1:1">
      <c r="A256">
        <f>INDEX(B256:D256,1,MATCH(Welcome!$S$6,'Traductions complementaires'!$B$1:$D$1,0))</f>
        <v>0</v>
      </c>
    </row>
    <row r="257" spans="1:1">
      <c r="A257">
        <f>INDEX(B257:D257,1,MATCH(Welcome!$S$6,'Traductions complementaires'!$B$1:$D$1,0))</f>
        <v>0</v>
      </c>
    </row>
    <row r="258" spans="1:1">
      <c r="A258">
        <f>INDEX(B258:D258,1,MATCH(Welcome!$S$6,'Traductions complementaires'!$B$1:$D$1,0))</f>
        <v>0</v>
      </c>
    </row>
    <row r="259" spans="1:1">
      <c r="A259">
        <f>INDEX(B259:D259,1,MATCH(Welcome!$S$6,'Traductions complementaires'!$B$1:$D$1,0))</f>
        <v>0</v>
      </c>
    </row>
    <row r="260" spans="1:1">
      <c r="A260">
        <f>INDEX(B260:D260,1,MATCH(Welcome!$S$6,'Traductions complementaires'!$B$1:$D$1,0))</f>
        <v>0</v>
      </c>
    </row>
    <row r="261" spans="1:1">
      <c r="A261">
        <f>INDEX(B261:D261,1,MATCH(Welcome!$S$6,'Traductions complementaires'!$B$1:$D$1,0))</f>
        <v>0</v>
      </c>
    </row>
    <row r="262" spans="1:1">
      <c r="A262">
        <f>INDEX(B262:D262,1,MATCH(Welcome!$S$6,'Traductions complementaires'!$B$1:$D$1,0))</f>
        <v>0</v>
      </c>
    </row>
    <row r="263" spans="1:1">
      <c r="A263">
        <f>INDEX(B263:D263,1,MATCH(Welcome!$S$6,'Traductions complementaires'!$B$1:$D$1,0))</f>
        <v>0</v>
      </c>
    </row>
    <row r="264" spans="1:1">
      <c r="A264">
        <f>INDEX(B264:D264,1,MATCH(Welcome!$S$6,'Traductions complementaires'!$B$1:$D$1,0))</f>
        <v>0</v>
      </c>
    </row>
    <row r="265" spans="1:1">
      <c r="A265">
        <f>INDEX(B265:D265,1,MATCH(Welcome!$S$6,'Traductions complementaires'!$B$1:$D$1,0))</f>
        <v>0</v>
      </c>
    </row>
    <row r="266" spans="1:1">
      <c r="A266">
        <f>INDEX(B266:D266,1,MATCH(Welcome!$S$6,'Traductions complementaires'!$B$1:$D$1,0))</f>
        <v>0</v>
      </c>
    </row>
    <row r="267" spans="1:1">
      <c r="A267">
        <f>INDEX(B267:D267,1,MATCH(Welcome!$S$6,'Traductions complementaires'!$B$1:$D$1,0))</f>
        <v>0</v>
      </c>
    </row>
    <row r="268" spans="1:1">
      <c r="A268">
        <f>INDEX(B268:D268,1,MATCH(Welcome!$S$6,'Traductions complementaires'!$B$1:$D$1,0))</f>
        <v>0</v>
      </c>
    </row>
    <row r="269" spans="1:1">
      <c r="A269">
        <f>INDEX(B269:D269,1,MATCH(Welcome!$S$6,'Traductions complementaires'!$B$1:$D$1,0))</f>
        <v>0</v>
      </c>
    </row>
    <row r="270" spans="1:1">
      <c r="A270">
        <f>INDEX(B270:D270,1,MATCH(Welcome!$S$6,'Traductions complementaires'!$B$1:$D$1,0))</f>
        <v>0</v>
      </c>
    </row>
    <row r="271" spans="1:1">
      <c r="A271">
        <f>INDEX(B271:D271,1,MATCH(Welcome!$S$6,'Traductions complementaires'!$B$1:$D$1,0))</f>
        <v>0</v>
      </c>
    </row>
    <row r="272" spans="1:1">
      <c r="A272">
        <f>INDEX(B272:D272,1,MATCH(Welcome!$S$6,'Traductions complementaires'!$B$1:$D$1,0))</f>
        <v>0</v>
      </c>
    </row>
    <row r="273" spans="1:1">
      <c r="A273">
        <f>INDEX(B273:D273,1,MATCH(Welcome!$S$6,'Traductions complementaires'!$B$1:$D$1,0))</f>
        <v>0</v>
      </c>
    </row>
    <row r="274" spans="1:1">
      <c r="A274">
        <f>INDEX(B274:D274,1,MATCH(Welcome!$S$6,'Traductions complementaires'!$B$1:$D$1,0))</f>
        <v>0</v>
      </c>
    </row>
    <row r="275" spans="1:1">
      <c r="A275">
        <f>INDEX(B275:D275,1,MATCH(Welcome!$S$6,'Traductions complementaires'!$B$1:$D$1,0))</f>
        <v>0</v>
      </c>
    </row>
    <row r="276" spans="1:1">
      <c r="A276">
        <f>INDEX(B276:D276,1,MATCH(Welcome!$S$6,'Traductions complementaires'!$B$1:$D$1,0))</f>
        <v>0</v>
      </c>
    </row>
    <row r="277" spans="1:1">
      <c r="A277">
        <f>INDEX(B277:D277,1,MATCH(Welcome!$S$6,'Traductions complementaires'!$B$1:$D$1,0))</f>
        <v>0</v>
      </c>
    </row>
    <row r="278" spans="1:1">
      <c r="A278">
        <f>INDEX(B278:D278,1,MATCH(Welcome!$S$6,'Traductions complementaires'!$B$1:$D$1,0))</f>
        <v>0</v>
      </c>
    </row>
    <row r="279" spans="1:1">
      <c r="A279">
        <f>INDEX(B279:D279,1,MATCH(Welcome!$S$6,'Traductions complementaires'!$B$1:$D$1,0))</f>
        <v>0</v>
      </c>
    </row>
    <row r="280" spans="1:1">
      <c r="A280">
        <f>INDEX(B280:D280,1,MATCH(Welcome!$S$6,'Traductions complementaires'!$B$1:$D$1,0))</f>
        <v>0</v>
      </c>
    </row>
    <row r="281" spans="1:1">
      <c r="A281">
        <f>INDEX(B281:D281,1,MATCH(Welcome!$S$6,'Traductions complementaires'!$B$1:$D$1,0))</f>
        <v>0</v>
      </c>
    </row>
    <row r="282" spans="1:1">
      <c r="A282">
        <f>INDEX(B282:D282,1,MATCH(Welcome!$S$6,'Traductions complementaires'!$B$1:$D$1,0))</f>
        <v>0</v>
      </c>
    </row>
    <row r="283" spans="1:1">
      <c r="A283">
        <f>INDEX(B283:D283,1,MATCH(Welcome!$S$6,'Traductions complementaires'!$B$1:$D$1,0))</f>
        <v>0</v>
      </c>
    </row>
    <row r="284" spans="1:1">
      <c r="A284">
        <f>INDEX(B284:D284,1,MATCH(Welcome!$S$6,'Traductions complementaires'!$B$1:$D$1,0))</f>
        <v>0</v>
      </c>
    </row>
    <row r="285" spans="1:1">
      <c r="A285">
        <f>INDEX(B285:D285,1,MATCH(Welcome!$S$6,'Traductions complementaires'!$B$1:$D$1,0))</f>
        <v>0</v>
      </c>
    </row>
    <row r="286" spans="1:1">
      <c r="A286">
        <f>INDEX(B286:D286,1,MATCH(Welcome!$S$6,'Traductions complementaires'!$B$1:$D$1,0))</f>
        <v>0</v>
      </c>
    </row>
    <row r="287" spans="1:1">
      <c r="A287">
        <f>INDEX(B287:D287,1,MATCH(Welcome!$S$6,'Traductions complementaires'!$B$1:$D$1,0))</f>
        <v>0</v>
      </c>
    </row>
    <row r="288" spans="1:1">
      <c r="A288">
        <f>INDEX(B288:D288,1,MATCH(Welcome!$S$6,'Traductions complementaires'!$B$1:$D$1,0))</f>
        <v>0</v>
      </c>
    </row>
    <row r="289" spans="1:1">
      <c r="A289">
        <f>INDEX(B289:D289,1,MATCH(Welcome!$S$6,'Traductions complementaires'!$B$1:$D$1,0))</f>
        <v>0</v>
      </c>
    </row>
    <row r="290" spans="1:1">
      <c r="A290">
        <f>INDEX(B290:D290,1,MATCH(Welcome!$S$6,'Traductions complementaires'!$B$1:$D$1,0))</f>
        <v>0</v>
      </c>
    </row>
    <row r="291" spans="1:1">
      <c r="A291">
        <f>INDEX(B291:D291,1,MATCH(Welcome!$S$6,'Traductions complementaires'!$B$1:$D$1,0))</f>
        <v>0</v>
      </c>
    </row>
    <row r="292" spans="1:1">
      <c r="A292">
        <f>INDEX(B292:D292,1,MATCH(Welcome!$S$6,'Traductions complementaires'!$B$1:$D$1,0))</f>
        <v>0</v>
      </c>
    </row>
    <row r="293" spans="1:1">
      <c r="A293">
        <f>INDEX(B293:D293,1,MATCH(Welcome!$S$6,'Traductions complementaires'!$B$1:$D$1,0))</f>
        <v>0</v>
      </c>
    </row>
    <row r="294" spans="1:1">
      <c r="A294">
        <f>INDEX(B294:D294,1,MATCH(Welcome!$S$6,'Traductions complementaires'!$B$1:$D$1,0))</f>
        <v>0</v>
      </c>
    </row>
    <row r="295" spans="1:1">
      <c r="A295">
        <f>INDEX(B295:D295,1,MATCH(Welcome!$S$6,'Traductions complementaires'!$B$1:$D$1,0))</f>
        <v>0</v>
      </c>
    </row>
    <row r="296" spans="1:1">
      <c r="A296">
        <f>INDEX(B296:D296,1,MATCH(Welcome!$S$6,'Traductions complementaires'!$B$1:$D$1,0))</f>
        <v>0</v>
      </c>
    </row>
    <row r="297" spans="1:1">
      <c r="A297">
        <f>INDEX(B297:D297,1,MATCH(Welcome!$S$6,'Traductions complementaires'!$B$1:$D$1,0))</f>
        <v>0</v>
      </c>
    </row>
    <row r="298" spans="1:1">
      <c r="A298">
        <f>INDEX(B298:D298,1,MATCH(Welcome!$S$6,'Traductions complementaires'!$B$1:$D$1,0))</f>
        <v>0</v>
      </c>
    </row>
    <row r="299" spans="1:1">
      <c r="A299">
        <f>INDEX(B299:D299,1,MATCH(Welcome!$S$6,'Traductions complementaires'!$B$1:$D$1,0))</f>
        <v>0</v>
      </c>
    </row>
    <row r="300" spans="1:1">
      <c r="A300">
        <f>INDEX(B300:D300,1,MATCH(Welcome!$S$6,'Traductions complementaires'!$B$1:$D$1,0))</f>
        <v>0</v>
      </c>
    </row>
    <row r="301" spans="1:1">
      <c r="A301">
        <f>INDEX(B301:D301,1,MATCH(Welcome!$S$6,'Traductions complementaires'!$B$1:$D$1,0))</f>
        <v>0</v>
      </c>
    </row>
    <row r="302" spans="1:1">
      <c r="A302">
        <f>INDEX(B302:D302,1,MATCH(Welcome!$S$6,'Traductions complementaires'!$B$1:$D$1,0))</f>
        <v>0</v>
      </c>
    </row>
    <row r="303" spans="1:1">
      <c r="A303">
        <f>INDEX(B303:D303,1,MATCH(Welcome!$S$6,'Traductions complementaires'!$B$1:$D$1,0))</f>
        <v>0</v>
      </c>
    </row>
    <row r="304" spans="1:1">
      <c r="A304">
        <f>INDEX(B304:D304,1,MATCH(Welcome!$S$6,'Traductions complementaires'!$B$1:$D$1,0))</f>
        <v>0</v>
      </c>
    </row>
    <row r="305" spans="1:1">
      <c r="A305">
        <f>INDEX(B305:D305,1,MATCH(Welcome!$S$6,'Traductions complementaires'!$B$1:$D$1,0))</f>
        <v>0</v>
      </c>
    </row>
    <row r="306" spans="1:1">
      <c r="A306">
        <f>INDEX(B306:D306,1,MATCH(Welcome!$S$6,'Traductions complementaires'!$B$1:$D$1,0))</f>
        <v>0</v>
      </c>
    </row>
    <row r="307" spans="1:1">
      <c r="A307">
        <f>INDEX(B307:D307,1,MATCH(Welcome!$S$6,'Traductions complementaires'!$B$1:$D$1,0))</f>
        <v>0</v>
      </c>
    </row>
    <row r="308" spans="1:1">
      <c r="A308">
        <f>INDEX(B308:D308,1,MATCH(Welcome!$S$6,'Traductions complementaires'!$B$1:$D$1,0))</f>
        <v>0</v>
      </c>
    </row>
    <row r="309" spans="1:1">
      <c r="A309">
        <f>INDEX(B309:D309,1,MATCH(Welcome!$S$6,'Traductions complementaires'!$B$1:$D$1,0))</f>
        <v>0</v>
      </c>
    </row>
    <row r="310" spans="1:1">
      <c r="A310">
        <f>INDEX(B310:D310,1,MATCH(Welcome!$S$6,'Traductions complementaires'!$B$1:$D$1,0))</f>
        <v>0</v>
      </c>
    </row>
    <row r="311" spans="1:1">
      <c r="A311">
        <f>INDEX(B311:D311,1,MATCH(Welcome!$S$6,'Traductions complementaires'!$B$1:$D$1,0))</f>
        <v>0</v>
      </c>
    </row>
    <row r="312" spans="1:1">
      <c r="A312">
        <f>INDEX(B312:D312,1,MATCH(Welcome!$S$6,'Traductions complementaires'!$B$1:$D$1,0))</f>
        <v>0</v>
      </c>
    </row>
    <row r="313" spans="1:1">
      <c r="A313">
        <f>INDEX(B313:D313,1,MATCH(Welcome!$S$6,'Traductions complementaires'!$B$1:$D$1,0))</f>
        <v>0</v>
      </c>
    </row>
    <row r="314" spans="1:1">
      <c r="A314">
        <f>INDEX(B314:D314,1,MATCH(Welcome!$S$6,'Traductions complementaires'!$B$1:$D$1,0))</f>
        <v>0</v>
      </c>
    </row>
    <row r="315" spans="1:1">
      <c r="A315">
        <f>INDEX(B315:D315,1,MATCH(Welcome!$S$6,'Traductions complementaires'!$B$1:$D$1,0))</f>
        <v>0</v>
      </c>
    </row>
    <row r="316" spans="1:1">
      <c r="A316">
        <f>INDEX(B316:D316,1,MATCH(Welcome!$S$6,'Traductions complementaires'!$B$1:$D$1,0))</f>
        <v>0</v>
      </c>
    </row>
    <row r="317" spans="1:1">
      <c r="A317">
        <f>INDEX(B317:D317,1,MATCH(Welcome!$S$6,'Traductions complementaires'!$B$1:$D$1,0))</f>
        <v>0</v>
      </c>
    </row>
    <row r="318" spans="1:1">
      <c r="A318">
        <f>INDEX(B318:D318,1,MATCH(Welcome!$S$6,'Traductions complementaires'!$B$1:$D$1,0))</f>
        <v>0</v>
      </c>
    </row>
    <row r="319" spans="1:1">
      <c r="A319">
        <f>INDEX(B319:D319,1,MATCH(Welcome!$S$6,'Traductions complementaires'!$B$1:$D$1,0))</f>
        <v>0</v>
      </c>
    </row>
    <row r="320" spans="1:1">
      <c r="A320">
        <f>INDEX(B320:D320,1,MATCH(Welcome!$S$6,'Traductions complementaires'!$B$1:$D$1,0))</f>
        <v>0</v>
      </c>
    </row>
    <row r="321" spans="1:1">
      <c r="A321">
        <f>INDEX(B321:D321,1,MATCH(Welcome!$S$6,'Traductions complementaires'!$B$1:$D$1,0))</f>
        <v>0</v>
      </c>
    </row>
    <row r="322" spans="1:1">
      <c r="A322">
        <f>INDEX(B322:D322,1,MATCH(Welcome!$S$6,'Traductions complementaires'!$B$1:$D$1,0))</f>
        <v>0</v>
      </c>
    </row>
    <row r="323" spans="1:1">
      <c r="A323">
        <f>INDEX(B323:D323,1,MATCH(Welcome!$S$6,'Traductions complementaires'!$B$1:$D$1,0))</f>
        <v>0</v>
      </c>
    </row>
    <row r="324" spans="1:1">
      <c r="A324">
        <f>INDEX(B324:D324,1,MATCH(Welcome!$S$6,'Traductions complementaires'!$B$1:$D$1,0))</f>
        <v>0</v>
      </c>
    </row>
    <row r="325" spans="1:1">
      <c r="A325">
        <f>INDEX(B325:D325,1,MATCH(Welcome!$S$6,'Traductions complementaires'!$B$1:$D$1,0))</f>
        <v>0</v>
      </c>
    </row>
    <row r="326" spans="1:1">
      <c r="A326">
        <f>INDEX(B326:D326,1,MATCH(Welcome!$S$6,'Traductions complementaires'!$B$1:$D$1,0))</f>
        <v>0</v>
      </c>
    </row>
    <row r="327" spans="1:1">
      <c r="A327">
        <f>INDEX(B327:D327,1,MATCH(Welcome!$S$6,'Traductions complementaires'!$B$1:$D$1,0))</f>
        <v>0</v>
      </c>
    </row>
    <row r="328" spans="1:1">
      <c r="A328">
        <f>INDEX(B328:D328,1,MATCH(Welcome!$S$6,'Traductions complementaires'!$B$1:$D$1,0))</f>
        <v>0</v>
      </c>
    </row>
    <row r="329" spans="1:1">
      <c r="A329">
        <f>INDEX(B329:D329,1,MATCH(Welcome!$S$6,'Traductions complementaires'!$B$1:$D$1,0))</f>
        <v>0</v>
      </c>
    </row>
    <row r="330" spans="1:1">
      <c r="A330">
        <f>INDEX(B330:D330,1,MATCH(Welcome!$S$6,'Traductions complementaires'!$B$1:$D$1,0))</f>
        <v>0</v>
      </c>
    </row>
    <row r="331" spans="1:1">
      <c r="A331">
        <f>INDEX(B331:D331,1,MATCH(Welcome!$S$6,'Traductions complementaires'!$B$1:$D$1,0))</f>
        <v>0</v>
      </c>
    </row>
    <row r="332" spans="1:1">
      <c r="A332">
        <f>INDEX(B332:D332,1,MATCH(Welcome!$S$6,'Traductions complementaires'!$B$1:$D$1,0))</f>
        <v>0</v>
      </c>
    </row>
    <row r="333" spans="1:1">
      <c r="A333">
        <f>INDEX(B333:D333,1,MATCH(Welcome!$S$6,'Traductions complementaires'!$B$1:$D$1,0))</f>
        <v>0</v>
      </c>
    </row>
    <row r="334" spans="1:1">
      <c r="A334">
        <f>INDEX(B334:D334,1,MATCH(Welcome!$S$6,'Traductions complementaires'!$B$1:$D$1,0))</f>
        <v>0</v>
      </c>
    </row>
    <row r="335" spans="1:1">
      <c r="A335">
        <f>INDEX(B335:D335,1,MATCH(Welcome!$S$6,'Traductions complementaires'!$B$1:$D$1,0))</f>
        <v>0</v>
      </c>
    </row>
    <row r="336" spans="1:1">
      <c r="A336">
        <f>INDEX(B336:D336,1,MATCH(Welcome!$S$6,'Traductions complementaires'!$B$1:$D$1,0))</f>
        <v>0</v>
      </c>
    </row>
    <row r="337" spans="1:1">
      <c r="A337">
        <f>INDEX(B337:D337,1,MATCH(Welcome!$S$6,'Traductions complementaires'!$B$1:$D$1,0))</f>
        <v>0</v>
      </c>
    </row>
    <row r="338" spans="1:1">
      <c r="A338">
        <f>INDEX(B338:D338,1,MATCH(Welcome!$S$6,'Traductions complementaires'!$B$1:$D$1,0))</f>
        <v>0</v>
      </c>
    </row>
    <row r="339" spans="1:1">
      <c r="A339">
        <f>INDEX(B339:D339,1,MATCH(Welcome!$S$6,'Traductions complementaires'!$B$1:$D$1,0))</f>
        <v>0</v>
      </c>
    </row>
    <row r="340" spans="1:1">
      <c r="A340">
        <f>INDEX(B340:D340,1,MATCH(Welcome!$S$6,'Traductions complementaires'!$B$1:$D$1,0))</f>
        <v>0</v>
      </c>
    </row>
    <row r="341" spans="1:1">
      <c r="A341">
        <f>INDEX(B341:D341,1,MATCH(Welcome!$S$6,'Traductions complementaires'!$B$1:$D$1,0))</f>
        <v>0</v>
      </c>
    </row>
    <row r="342" spans="1:1">
      <c r="A342">
        <f>INDEX(B342:D342,1,MATCH(Welcome!$S$6,'Traductions complementaires'!$B$1:$D$1,0))</f>
        <v>0</v>
      </c>
    </row>
    <row r="343" spans="1:1">
      <c r="A343">
        <f>INDEX(B343:D343,1,MATCH(Welcome!$S$6,'Traductions complementaires'!$B$1:$D$1,0))</f>
        <v>0</v>
      </c>
    </row>
    <row r="344" spans="1:1">
      <c r="A344">
        <f>INDEX(B344:D344,1,MATCH(Welcome!$S$6,'Traductions complementaires'!$B$1:$D$1,0))</f>
        <v>0</v>
      </c>
    </row>
    <row r="345" spans="1:1">
      <c r="A345">
        <f>INDEX(B345:D345,1,MATCH(Welcome!$S$6,'Traductions complementaires'!$B$1:$D$1,0))</f>
        <v>0</v>
      </c>
    </row>
    <row r="346" spans="1:1">
      <c r="A346">
        <f>INDEX(B346:D346,1,MATCH(Welcome!$S$6,'Traductions complementaires'!$B$1:$D$1,0))</f>
        <v>0</v>
      </c>
    </row>
    <row r="347" spans="1:1">
      <c r="A347">
        <f>INDEX(B347:D347,1,MATCH(Welcome!$S$6,'Traductions complementaires'!$B$1:$D$1,0))</f>
        <v>0</v>
      </c>
    </row>
    <row r="348" spans="1:1">
      <c r="A348">
        <f>INDEX(B348:D348,1,MATCH(Welcome!$S$6,'Traductions complementaires'!$B$1:$D$1,0))</f>
        <v>0</v>
      </c>
    </row>
    <row r="349" spans="1:1">
      <c r="A349">
        <f>INDEX(B349:D349,1,MATCH(Welcome!$S$6,'Traductions complementaires'!$B$1:$D$1,0))</f>
        <v>0</v>
      </c>
    </row>
    <row r="350" spans="1:1">
      <c r="A350">
        <f>INDEX(B350:D350,1,MATCH(Welcome!$S$6,'Traductions complementaires'!$B$1:$D$1,0))</f>
        <v>0</v>
      </c>
    </row>
    <row r="351" spans="1:1">
      <c r="A351">
        <f>INDEX(B351:D351,1,MATCH(Welcome!$S$6,'Traductions complementaires'!$B$1:$D$1,0))</f>
        <v>0</v>
      </c>
    </row>
    <row r="352" spans="1:1">
      <c r="A352">
        <f>INDEX(B352:D352,1,MATCH(Welcome!$S$6,'Traductions complementaires'!$B$1:$D$1,0))</f>
        <v>0</v>
      </c>
    </row>
    <row r="353" spans="1:1">
      <c r="A353">
        <f>INDEX(B353:D353,1,MATCH(Welcome!$S$6,'Traductions complementaires'!$B$1:$D$1,0))</f>
        <v>0</v>
      </c>
    </row>
    <row r="354" spans="1:1">
      <c r="A354">
        <f>INDEX(B354:D354,1,MATCH(Welcome!$S$6,'Traductions complementaires'!$B$1:$D$1,0))</f>
        <v>0</v>
      </c>
    </row>
    <row r="355" spans="1:1">
      <c r="A355">
        <f>INDEX(B355:D355,1,MATCH(Welcome!$S$6,'Traductions complementaires'!$B$1:$D$1,0))</f>
        <v>0</v>
      </c>
    </row>
    <row r="356" spans="1:1">
      <c r="A356">
        <f>INDEX(B356:D356,1,MATCH(Welcome!$S$6,'Traductions complementaires'!$B$1:$D$1,0))</f>
        <v>0</v>
      </c>
    </row>
    <row r="357" spans="1:1">
      <c r="A357">
        <f>INDEX(B357:D357,1,MATCH(Welcome!$S$6,'Traductions complementaires'!$B$1:$D$1,0))</f>
        <v>0</v>
      </c>
    </row>
    <row r="358" spans="1:1">
      <c r="A358">
        <f>INDEX(B358:D358,1,MATCH(Welcome!$S$6,'Traductions complementaires'!$B$1:$D$1,0))</f>
        <v>0</v>
      </c>
    </row>
    <row r="359" spans="1:1">
      <c r="A359">
        <f>INDEX(B359:D359,1,MATCH(Welcome!$S$6,'Traductions complementaires'!$B$1:$D$1,0))</f>
        <v>0</v>
      </c>
    </row>
    <row r="360" spans="1:1">
      <c r="A360">
        <f>INDEX(B360:D360,1,MATCH(Welcome!$S$6,'Traductions complementaires'!$B$1:$D$1,0))</f>
        <v>0</v>
      </c>
    </row>
    <row r="361" spans="1:1">
      <c r="A361">
        <f>INDEX(B361:D361,1,MATCH(Welcome!$S$6,'Traductions complementaires'!$B$1:$D$1,0))</f>
        <v>0</v>
      </c>
    </row>
    <row r="362" spans="1:1">
      <c r="A362">
        <f>INDEX(B362:D362,1,MATCH(Welcome!$S$6,'Traductions complementaires'!$B$1:$D$1,0))</f>
        <v>0</v>
      </c>
    </row>
    <row r="363" spans="1:1">
      <c r="A363">
        <f>INDEX(B363:D363,1,MATCH(Welcome!$S$6,'Traductions complementaires'!$B$1:$D$1,0))</f>
        <v>0</v>
      </c>
    </row>
    <row r="364" spans="1:1">
      <c r="A364">
        <f>INDEX(B364:D364,1,MATCH(Welcome!$S$6,'Traductions complementaires'!$B$1:$D$1,0))</f>
        <v>0</v>
      </c>
    </row>
    <row r="365" spans="1:1">
      <c r="A365">
        <f>INDEX(B365:D365,1,MATCH(Welcome!$S$6,'Traductions complementaires'!$B$1:$D$1,0))</f>
        <v>0</v>
      </c>
    </row>
    <row r="366" spans="1:1">
      <c r="A366">
        <f>INDEX(B366:D366,1,MATCH(Welcome!$S$6,'Traductions complementaires'!$B$1:$D$1,0))</f>
        <v>0</v>
      </c>
    </row>
    <row r="367" spans="1:1">
      <c r="A367">
        <f>INDEX(B367:D367,1,MATCH(Welcome!$S$6,'Traductions complementaires'!$B$1:$D$1,0))</f>
        <v>0</v>
      </c>
    </row>
    <row r="368" spans="1:1">
      <c r="A368">
        <f>INDEX(B368:D368,1,MATCH(Welcome!$S$6,'Traductions complementaires'!$B$1:$D$1,0))</f>
        <v>0</v>
      </c>
    </row>
    <row r="369" spans="1:1">
      <c r="A369">
        <f>INDEX(B369:D369,1,MATCH(Welcome!$S$6,'Traductions complementaires'!$B$1:$D$1,0))</f>
        <v>0</v>
      </c>
    </row>
    <row r="370" spans="1:1">
      <c r="A370">
        <f>INDEX(B370:D370,1,MATCH(Welcome!$S$6,'Traductions complementaires'!$B$1:$D$1,0))</f>
        <v>0</v>
      </c>
    </row>
    <row r="371" spans="1:1">
      <c r="A371">
        <f>INDEX(B371:D371,1,MATCH(Welcome!$S$6,'Traductions complementaires'!$B$1:$D$1,0))</f>
        <v>0</v>
      </c>
    </row>
    <row r="372" spans="1:1">
      <c r="A372">
        <f>INDEX(B372:D372,1,MATCH(Welcome!$S$6,'Traductions complementaires'!$B$1:$D$1,0))</f>
        <v>0</v>
      </c>
    </row>
    <row r="373" spans="1:1">
      <c r="A373">
        <f>INDEX(B373:D373,1,MATCH(Welcome!$S$6,'Traductions complementaires'!$B$1:$D$1,0))</f>
        <v>0</v>
      </c>
    </row>
    <row r="374" spans="1:1">
      <c r="A374">
        <f>INDEX(B374:D374,1,MATCH(Welcome!$S$6,'Traductions complementaires'!$B$1:$D$1,0))</f>
        <v>0</v>
      </c>
    </row>
    <row r="375" spans="1:1">
      <c r="A375">
        <f>INDEX(B375:D375,1,MATCH(Welcome!$S$6,'Traductions complementaires'!$B$1:$D$1,0))</f>
        <v>0</v>
      </c>
    </row>
    <row r="376" spans="1:1">
      <c r="A376">
        <f>INDEX(B376:D376,1,MATCH(Welcome!$S$6,'Traductions complementaires'!$B$1:$D$1,0))</f>
        <v>0</v>
      </c>
    </row>
    <row r="377" spans="1:1">
      <c r="A377">
        <f>INDEX(B377:D377,1,MATCH(Welcome!$S$6,'Traductions complementaires'!$B$1:$D$1,0))</f>
        <v>0</v>
      </c>
    </row>
    <row r="378" spans="1:1">
      <c r="A378">
        <f>INDEX(B378:D378,1,MATCH(Welcome!$S$6,'Traductions complementaires'!$B$1:$D$1,0))</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19"/>
  <sheetViews>
    <sheetView showGridLines="0" topLeftCell="A4" zoomScale="60" zoomScaleNormal="60" workbookViewId="0">
      <selection activeCell="D18" sqref="D18"/>
    </sheetView>
  </sheetViews>
  <sheetFormatPr baseColWidth="10" defaultColWidth="10.296875" defaultRowHeight="15.75" customHeight="1"/>
  <cols>
    <col min="1" max="1" width="51.5" style="468" customWidth="1"/>
    <col min="2" max="2" width="25.296875" style="528" customWidth="1"/>
    <col min="3" max="3" width="21.296875" style="468" customWidth="1"/>
    <col min="4" max="4" width="34.796875" style="468" customWidth="1"/>
    <col min="5" max="5" width="25.5" style="468" customWidth="1"/>
    <col min="6" max="6" width="10.296875" style="471" customWidth="1"/>
    <col min="7" max="7" width="46.5" style="468" customWidth="1"/>
    <col min="8" max="8" width="40.5" style="468" customWidth="1"/>
    <col min="9" max="9" width="34" style="468" customWidth="1"/>
    <col min="10" max="10" width="56.796875" style="468" customWidth="1"/>
    <col min="11" max="11" width="74.5" style="468" customWidth="1"/>
    <col min="12" max="12" width="30.5" style="468" customWidth="1"/>
    <col min="13" max="13" width="32.796875" style="468" customWidth="1"/>
    <col min="14" max="15" width="11.5" style="468" customWidth="1"/>
    <col min="16" max="17" width="22.296875" style="468" customWidth="1"/>
    <col min="18" max="18" width="46.296875" style="468" customWidth="1"/>
    <col min="19" max="21" width="17" style="468" customWidth="1"/>
    <col min="22" max="16384" width="10.296875" style="468"/>
  </cols>
  <sheetData>
    <row r="1" spans="1:10" ht="40.049999999999997" customHeight="1">
      <c r="B1" s="528" t="s">
        <v>996</v>
      </c>
      <c r="C1" s="468" t="s">
        <v>997</v>
      </c>
    </row>
    <row r="2" spans="1:10" ht="26.55" customHeight="1">
      <c r="A2" s="528" t="str">
        <f>INDEX(B2:D2,1,MATCH(Welcome!$S$6,$B$1:$D$1,0))</f>
        <v>Indicator parameter</v>
      </c>
      <c r="B2" s="528" t="s">
        <v>27</v>
      </c>
      <c r="C2" s="468" t="s">
        <v>1146</v>
      </c>
    </row>
    <row r="3" spans="1:10" ht="26.55" customHeight="1">
      <c r="A3" s="528" t="str">
        <f>INDEX(B3:D3,1,MATCH(Welcome!$S$6,$B$1:$D$1,0))</f>
        <v>Indicator code</v>
      </c>
      <c r="B3" s="528" t="s">
        <v>678</v>
      </c>
      <c r="C3" s="468" t="s">
        <v>1147</v>
      </c>
    </row>
    <row r="4" spans="1:10" ht="26.55" customHeight="1">
      <c r="A4" s="528" t="str">
        <f>INDEX(B4:D4,1,MATCH(Welcome!$S$6,$B$1:$D$1,0))</f>
        <v>Title of the indicator</v>
      </c>
      <c r="B4" s="528" t="s">
        <v>66</v>
      </c>
      <c r="C4" s="468" t="s">
        <v>1148</v>
      </c>
    </row>
    <row r="5" spans="1:10" ht="26.55" customHeight="1">
      <c r="A5" s="528" t="str">
        <f>INDEX(B5:D5,1,MATCH(Welcome!$S$6,$B$1:$D$1,0))</f>
        <v>Output</v>
      </c>
      <c r="B5" s="528" t="s">
        <v>915</v>
      </c>
      <c r="C5" s="468" t="s">
        <v>1149</v>
      </c>
    </row>
    <row r="6" spans="1:10" ht="26.55" customHeight="1">
      <c r="A6" s="528" t="str">
        <f>INDEX(B6:D6,1,MATCH(Welcome!$S$6,$B$1:$D$1,0))</f>
        <v>Unit</v>
      </c>
      <c r="B6" s="528" t="s">
        <v>916</v>
      </c>
      <c r="C6" s="468" t="s">
        <v>1150</v>
      </c>
    </row>
    <row r="7" spans="1:10" ht="26.55" customHeight="1">
      <c r="A7" s="528" t="str">
        <f>INDEX(B7:D7,1,MATCH(Welcome!$S$6,$B$1:$D$1,0))</f>
        <v>Comments</v>
      </c>
      <c r="B7" s="528" t="s">
        <v>917</v>
      </c>
      <c r="C7" s="468" t="s">
        <v>1151</v>
      </c>
    </row>
    <row r="8" spans="1:10" ht="26.55" customHeight="1">
      <c r="A8" s="528" t="str">
        <f>INDEX(B8:D8,1,MATCH(Welcome!$S$6,$B$1:$D$1,0))</f>
        <v>IRIS reference</v>
      </c>
      <c r="B8" s="528" t="s">
        <v>28</v>
      </c>
      <c r="C8" s="468" t="s">
        <v>1152</v>
      </c>
    </row>
    <row r="9" spans="1:10" ht="26.55" customHeight="1">
      <c r="A9" s="528" t="str">
        <f>INDEX(B9:D9,1,MATCH(Welcome!$S$6,$B$1:$D$1,0))</f>
        <v>IRIS code</v>
      </c>
      <c r="B9" s="528" t="s">
        <v>25</v>
      </c>
      <c r="C9" s="468" t="s">
        <v>1153</v>
      </c>
    </row>
    <row r="10" spans="1:10" ht="26.55" customHeight="1">
      <c r="A10" s="528" t="str">
        <f>INDEX(B10:D10,1,MATCH(Welcome!$S$6,$B$1:$D$1,0))</f>
        <v>Specify depending on the SDG:</v>
      </c>
      <c r="B10" s="528" t="s">
        <v>38</v>
      </c>
      <c r="C10" s="468" t="s">
        <v>1154</v>
      </c>
    </row>
    <row r="11" spans="1:10" ht="26.55" customHeight="1">
      <c r="A11" s="528" t="str">
        <f>INDEX(B11:D11,1,MATCH(Welcome!$S$6,$B$1:$D$1,0))</f>
        <v>Additional segmentation for target public relevant for SDG's targets</v>
      </c>
      <c r="B11" s="528" t="s">
        <v>39</v>
      </c>
      <c r="C11" s="468" t="s">
        <v>1155</v>
      </c>
    </row>
    <row r="12" spans="1:10" ht="26.55" customHeight="1">
      <c r="A12" s="528" t="str">
        <f>INDEX(B12:D12,1,MATCH(Welcome!$S$6,$B$1:$D$1,0))</f>
        <v>Additional indicators considering the segmentation</v>
      </c>
      <c r="B12" s="695" t="s">
        <v>934</v>
      </c>
      <c r="C12" s="468" t="s">
        <v>1175</v>
      </c>
    </row>
    <row r="13" spans="1:10" ht="26.55" customHeight="1">
      <c r="A13" s="528" t="str">
        <f>INDEX(B13:D13,1,MATCH(Welcome!$S$6,$B$1:$D$1,0))</f>
        <v>Add relevant indicators depending on the organisation context</v>
      </c>
      <c r="B13" s="696" t="s">
        <v>936</v>
      </c>
      <c r="C13" s="468" t="s">
        <v>1176</v>
      </c>
    </row>
    <row r="14" spans="1:10" s="469" customFormat="1" ht="44.25" customHeight="1">
      <c r="A14" s="528" t="str">
        <f>INDEX(B14:D14,1,MATCH(Welcome!$S$6,$B$1:$D$1,0))</f>
        <v>Targets considered key of Social Enterprises</v>
      </c>
      <c r="B14" s="697" t="s">
        <v>23</v>
      </c>
      <c r="C14" s="469" t="s">
        <v>1156</v>
      </c>
      <c r="D14" s="697"/>
      <c r="E14" s="697"/>
      <c r="F14" s="697"/>
      <c r="G14" s="697"/>
      <c r="H14" s="697"/>
      <c r="I14" s="697"/>
      <c r="J14" s="697"/>
    </row>
    <row r="15" spans="1:10" s="469" customFormat="1" ht="44.25" customHeight="1">
      <c r="A15" s="528" t="str">
        <f>INDEX(B15:D15,1,MATCH(Welcome!$S$6,$B$1:$D$1,0))</f>
        <v>List of complementary modality indicators relevant for SDGs</v>
      </c>
      <c r="B15" s="697" t="s">
        <v>994</v>
      </c>
      <c r="C15" s="469" t="s">
        <v>1740</v>
      </c>
      <c r="D15" s="697"/>
      <c r="E15" s="697"/>
      <c r="F15" s="697"/>
      <c r="G15" s="697"/>
      <c r="H15" s="697"/>
      <c r="I15" s="697"/>
      <c r="J15" s="697"/>
    </row>
    <row r="16" spans="1:10" s="469" customFormat="1" ht="44.25" customHeight="1">
      <c r="A16" s="528" t="str">
        <f>INDEX(B16:D16,1,MATCH(Welcome!$S$6,$B$1:$D$1,0))</f>
        <v>CSR dimension</v>
      </c>
      <c r="B16" s="709" t="s">
        <v>984</v>
      </c>
      <c r="C16" s="469" t="s">
        <v>1741</v>
      </c>
      <c r="D16" s="697"/>
      <c r="E16" s="697"/>
      <c r="F16" s="697"/>
      <c r="G16" s="697"/>
      <c r="H16" s="697"/>
      <c r="I16" s="697"/>
      <c r="J16" s="697"/>
    </row>
    <row r="17" spans="1:11" s="469" customFormat="1" ht="44.25" customHeight="1">
      <c r="A17" s="528" t="str">
        <f>INDEX(B17:D17,1,MATCH(Welcome!$S$6,$B$1:$D$1,0))</f>
        <v>Indicators related to CSR</v>
      </c>
      <c r="B17" s="709" t="s">
        <v>985</v>
      </c>
      <c r="C17" s="469" t="s">
        <v>1742</v>
      </c>
      <c r="D17" s="697"/>
      <c r="E17" s="697"/>
      <c r="F17" s="697"/>
      <c r="G17" s="697"/>
      <c r="H17" s="697"/>
      <c r="I17" s="697"/>
      <c r="J17" s="697"/>
    </row>
    <row r="18" spans="1:11" s="469" customFormat="1" ht="44.25" customHeight="1">
      <c r="A18" s="528" t="str">
        <f>INDEX(B18:D18,1,MATCH(Welcome!$S$6,$B$1:$D$1,0))</f>
        <v>SDG</v>
      </c>
      <c r="B18" s="710" t="s">
        <v>986</v>
      </c>
      <c r="C18" s="469" t="s">
        <v>1743</v>
      </c>
      <c r="D18" s="697"/>
      <c r="E18" s="697"/>
      <c r="F18" s="697"/>
      <c r="G18" s="697"/>
      <c r="H18" s="697"/>
      <c r="I18" s="697"/>
      <c r="J18" s="697"/>
    </row>
    <row r="19" spans="1:11" s="469" customFormat="1" ht="44.25" customHeight="1">
      <c r="A19" s="528" t="str">
        <f>INDEX(B19:D19,1,MATCH(Welcome!$S$6,$B$1:$D$1,0))</f>
        <v>SDG framework</v>
      </c>
      <c r="B19" s="709" t="s">
        <v>987</v>
      </c>
      <c r="C19" s="469" t="s">
        <v>1744</v>
      </c>
      <c r="D19" s="697"/>
      <c r="E19" s="697"/>
      <c r="F19" s="697"/>
      <c r="G19" s="697"/>
      <c r="H19" s="697"/>
      <c r="I19" s="697"/>
      <c r="J19" s="697"/>
    </row>
    <row r="20" spans="1:11" s="469" customFormat="1" ht="44.25" customHeight="1">
      <c r="A20" s="528" t="str">
        <f>INDEX(B20:D20,1,MATCH(Welcome!$S$6,$B$1:$D$1,0))</f>
        <v>A - Global outreach (people)</v>
      </c>
      <c r="B20" s="697" t="s">
        <v>1748</v>
      </c>
      <c r="C20" s="469" t="s">
        <v>1157</v>
      </c>
      <c r="D20" s="697"/>
      <c r="E20" s="697"/>
      <c r="F20" s="697"/>
      <c r="G20" s="697"/>
      <c r="H20" s="697"/>
      <c r="I20" s="697"/>
      <c r="J20" s="697"/>
    </row>
    <row r="21" spans="1:11" s="469" customFormat="1" ht="56.55" customHeight="1">
      <c r="A21" s="528" t="str">
        <f>INDEX(B21:D21,1,MATCH(Welcome!$S$6,$B$1:$D$1,0))</f>
        <v>Scale in total number of beneficiaries reached/ covered</v>
      </c>
      <c r="B21" s="697" t="s">
        <v>1053</v>
      </c>
      <c r="C21" s="72" t="s">
        <v>1158</v>
      </c>
      <c r="D21" s="697"/>
      <c r="E21" s="697"/>
      <c r="F21" s="697"/>
      <c r="G21" s="697"/>
      <c r="H21" s="697"/>
      <c r="I21" s="697"/>
      <c r="J21" s="697"/>
    </row>
    <row r="22" spans="1:11" ht="15.75" customHeight="1">
      <c r="A22" s="528" t="str">
        <f>INDEX(B22:D22,1,MATCH(Welcome!$S$6,$B$1:$D$1,0))</f>
        <v>B - Global outreach (product)</v>
      </c>
      <c r="B22" s="697" t="s">
        <v>1054</v>
      </c>
      <c r="C22" s="469" t="s">
        <v>1159</v>
      </c>
    </row>
    <row r="23" spans="1:11" ht="30" customHeight="1">
      <c r="A23" s="528" t="str">
        <f>INDEX(B23:D23,1,MATCH(Welcome!$S$6,$B$1:$D$1,0))</f>
        <v xml:space="preserve">Scale in total number of products sold / distributed / offered </v>
      </c>
      <c r="B23" s="697" t="s">
        <v>1055</v>
      </c>
      <c r="C23" s="72" t="s">
        <v>1160</v>
      </c>
      <c r="D23" s="698"/>
      <c r="E23" s="698"/>
      <c r="F23" s="698"/>
      <c r="G23" s="698"/>
      <c r="H23" s="698"/>
      <c r="I23" s="698"/>
      <c r="J23" s="742"/>
      <c r="K23" s="742"/>
    </row>
    <row r="24" spans="1:11" ht="30" customHeight="1">
      <c r="A24" s="528" t="str">
        <f>INDEX(B24:D24,1,MATCH(Welcome!$S$6,$B$1:$D$1,0))</f>
        <v>C - Accessibility/ affordability</v>
      </c>
      <c r="B24" s="697" t="s">
        <v>1056</v>
      </c>
      <c r="C24" s="72" t="s">
        <v>1161</v>
      </c>
      <c r="D24" s="699"/>
      <c r="E24" s="699"/>
      <c r="F24" s="699"/>
      <c r="G24" s="699"/>
      <c r="H24" s="699"/>
      <c r="I24" s="699"/>
      <c r="J24" s="742"/>
      <c r="K24" s="742"/>
    </row>
    <row r="25" spans="1:11" s="470" customFormat="1" ht="55.05" customHeight="1">
      <c r="A25" s="528" t="str">
        <f>INDEX(B25:D25,1,MATCH(Welcome!$S$6,$B$1:$D$1,0))</f>
        <v>Indicators to track ease of access / efforts to reach the target population</v>
      </c>
      <c r="B25" s="697" t="s">
        <v>1749</v>
      </c>
      <c r="C25" s="72" t="s">
        <v>1162</v>
      </c>
      <c r="D25" s="697"/>
      <c r="E25" s="700"/>
      <c r="F25" s="701"/>
      <c r="G25" s="700"/>
      <c r="H25" s="471"/>
      <c r="I25" s="471"/>
      <c r="J25" s="697"/>
      <c r="K25" s="472"/>
    </row>
    <row r="26" spans="1:11" s="470" customFormat="1" ht="40.5" customHeight="1">
      <c r="A26" s="528" t="str">
        <f>INDEX(B26:D26,1,MATCH(Welcome!$S$6,$B$1:$D$1,0))</f>
        <v>D - Satisfaction</v>
      </c>
      <c r="B26" s="697" t="s">
        <v>1774</v>
      </c>
      <c r="C26" s="469" t="s">
        <v>1774</v>
      </c>
      <c r="D26" s="702"/>
      <c r="E26" s="702"/>
      <c r="F26" s="703"/>
      <c r="G26" s="702"/>
      <c r="H26" s="704"/>
      <c r="I26" s="704"/>
      <c r="J26" s="469"/>
      <c r="K26" s="472"/>
    </row>
    <row r="27" spans="1:11" s="470" customFormat="1" ht="40.5" customHeight="1">
      <c r="A27" s="528" t="str">
        <f>INDEX(B27:D27,1,MATCH(Welcome!$S$6,$B$1:$D$1,0))</f>
        <v>Indicators to measure beneficiary's satisfaction (see Definitions tab)</v>
      </c>
      <c r="B27" s="697" t="s">
        <v>2008</v>
      </c>
      <c r="C27" s="72" t="s">
        <v>2007</v>
      </c>
      <c r="D27" s="702"/>
      <c r="E27" s="702"/>
      <c r="F27" s="703"/>
      <c r="G27" s="702"/>
      <c r="H27" s="704"/>
      <c r="I27" s="704"/>
      <c r="J27" s="469"/>
      <c r="K27" s="472"/>
    </row>
    <row r="28" spans="1:11" ht="34.5" customHeight="1">
      <c r="A28" s="528" t="str">
        <f>INDEX(B28:D28,1,MATCH(Welcome!$S$6,$B$1:$D$1,0))</f>
        <v>E - Outcome</v>
      </c>
      <c r="B28" s="697" t="s">
        <v>1057</v>
      </c>
      <c r="C28" s="469" t="s">
        <v>1163</v>
      </c>
      <c r="D28" s="705"/>
      <c r="E28" s="700"/>
      <c r="F28" s="701"/>
      <c r="G28" s="700"/>
      <c r="H28" s="471"/>
      <c r="I28" s="471"/>
      <c r="J28" s="697"/>
      <c r="K28" s="472"/>
    </row>
    <row r="29" spans="1:11" ht="55.5" customHeight="1">
      <c r="A29" s="528" t="str">
        <f>INDEX(B29:D29,1,MATCH(Welcome!$S$6,$B$1:$D$1,0))</f>
        <v>Indicator of change (on the short run) or perception of change by the beneficiaries</v>
      </c>
      <c r="B29" s="697" t="s">
        <v>1058</v>
      </c>
      <c r="C29" s="72" t="s">
        <v>1165</v>
      </c>
      <c r="D29" s="698"/>
      <c r="E29" s="698"/>
      <c r="F29" s="698"/>
      <c r="G29" s="698"/>
      <c r="H29" s="698"/>
      <c r="I29" s="698"/>
      <c r="J29" s="469"/>
      <c r="K29" s="472"/>
    </row>
    <row r="30" spans="1:11" ht="24.75" customHeight="1">
      <c r="A30" s="528" t="str">
        <f>INDEX(B30:D30,1,MATCH(Welcome!$S$6,$B$1:$D$1,0))</f>
        <v>F - Impact</v>
      </c>
      <c r="B30" s="697" t="s">
        <v>1059</v>
      </c>
      <c r="C30" s="697" t="s">
        <v>1059</v>
      </c>
      <c r="D30" s="699"/>
      <c r="E30" s="699"/>
      <c r="F30" s="699"/>
      <c r="G30" s="699"/>
      <c r="H30" s="699"/>
      <c r="I30" s="699"/>
      <c r="J30" s="469"/>
      <c r="K30" s="472"/>
    </row>
    <row r="31" spans="1:11" ht="38.25" customHeight="1">
      <c r="A31" s="528" t="str">
        <f>INDEX(B31:D31,1,MATCH(Welcome!$S$6,$B$1:$D$1,0))</f>
        <v>The organizations can track the changes at the national level, measured on the SDG framework, to see whether their actions are in line with changes observed at the national level, and how they may have played a role</v>
      </c>
      <c r="B31" s="697" t="s">
        <v>1060</v>
      </c>
      <c r="C31" s="72" t="s">
        <v>1166</v>
      </c>
      <c r="D31" s="697"/>
      <c r="E31" s="700"/>
      <c r="F31" s="701"/>
      <c r="G31" s="700"/>
      <c r="H31" s="471"/>
      <c r="I31" s="471"/>
      <c r="J31" s="469"/>
      <c r="K31" s="472"/>
    </row>
    <row r="32" spans="1:11" ht="14.4">
      <c r="A32" s="528" t="str">
        <f>INDEX(B32:D32,1,MATCH(Welcome!$S$6,$B$1:$D$1,0))</f>
        <v>Annexes</v>
      </c>
      <c r="B32" s="697" t="s">
        <v>82</v>
      </c>
      <c r="C32" s="469" t="s">
        <v>82</v>
      </c>
      <c r="D32" s="697"/>
      <c r="E32" s="697"/>
      <c r="F32" s="701"/>
      <c r="G32" s="697"/>
      <c r="H32" s="471"/>
      <c r="I32" s="471"/>
      <c r="K32" s="472"/>
    </row>
    <row r="33" spans="1:11" ht="14.4">
      <c r="A33" s="528" t="str">
        <f>INDEX(B33:D33,1,MATCH(Welcome!$S$6,$B$1:$D$1,0))</f>
        <v>Remarks</v>
      </c>
      <c r="B33" s="697" t="s">
        <v>71</v>
      </c>
      <c r="C33" s="72" t="s">
        <v>1167</v>
      </c>
      <c r="D33" s="697"/>
      <c r="E33" s="697"/>
      <c r="F33" s="701"/>
      <c r="G33" s="697"/>
      <c r="H33" s="471"/>
      <c r="I33" s="471"/>
      <c r="K33" s="472"/>
    </row>
    <row r="34" spans="1:11" ht="14.4">
      <c r="A34" s="528" t="str">
        <f>INDEX(B34:D34,1,MATCH(Welcome!$S$6,$B$1:$D$1,0))</f>
        <v>Complementary sources</v>
      </c>
      <c r="B34" s="697" t="s">
        <v>72</v>
      </c>
      <c r="C34" s="72" t="s">
        <v>1168</v>
      </c>
      <c r="D34" s="697"/>
      <c r="E34" s="697"/>
      <c r="F34" s="701"/>
      <c r="G34" s="697"/>
      <c r="H34" s="471"/>
      <c r="I34" s="471"/>
      <c r="K34" s="472"/>
    </row>
    <row r="35" spans="1:11" ht="14.4">
      <c r="A35" s="528" t="str">
        <f>INDEX(B35:D35,1,MATCH(Welcome!$S$6,$B$1:$D$1,0))</f>
        <v>Feedback</v>
      </c>
      <c r="B35" s="697" t="s">
        <v>73</v>
      </c>
      <c r="C35" s="72" t="s">
        <v>1169</v>
      </c>
      <c r="D35" s="697"/>
      <c r="E35" s="697"/>
      <c r="F35" s="701"/>
      <c r="G35" s="697"/>
      <c r="H35" s="471"/>
      <c r="I35" s="471"/>
      <c r="K35" s="472"/>
    </row>
    <row r="36" spans="1:11" ht="19.05" customHeight="1">
      <c r="A36" s="528" t="str">
        <f>INDEX(B36:D36,1,MATCH(Welcome!$S$6,$B$1:$D$1,0))</f>
        <v>Indicators</v>
      </c>
      <c r="B36" s="72" t="s">
        <v>24</v>
      </c>
      <c r="C36" s="72" t="s">
        <v>1170</v>
      </c>
    </row>
    <row r="37" spans="1:11" ht="30" customHeight="1">
      <c r="A37" s="528" t="str">
        <f>INDEX(B37:D37,1,MATCH(Welcome!$S$6,$B$1:$D$1,0))</f>
        <v>Indicator relevant when the public are the customers</v>
      </c>
      <c r="B37" s="72" t="s">
        <v>674</v>
      </c>
      <c r="C37" s="72" t="s">
        <v>1171</v>
      </c>
      <c r="D37" s="698"/>
      <c r="E37" s="698"/>
      <c r="F37" s="698"/>
      <c r="G37" s="698"/>
      <c r="H37" s="698"/>
      <c r="I37" s="698"/>
      <c r="J37" s="742"/>
    </row>
    <row r="38" spans="1:11" ht="30" customHeight="1">
      <c r="A38" s="528" t="str">
        <f>INDEX(B38:D38,1,MATCH(Welcome!$S$6,$B$1:$D$1,0))</f>
        <v>Indicator relevant when the public are not the customers</v>
      </c>
      <c r="B38" s="72" t="s">
        <v>675</v>
      </c>
      <c r="C38" s="72" t="s">
        <v>1172</v>
      </c>
      <c r="D38" s="699"/>
      <c r="E38" s="699"/>
      <c r="F38" s="699"/>
      <c r="G38" s="699"/>
      <c r="H38" s="699"/>
      <c r="I38" s="699"/>
      <c r="J38" s="742"/>
    </row>
    <row r="39" spans="1:11" ht="30" customHeight="1">
      <c r="A39" s="528" t="str">
        <f>INDEX(B39:D39,1,MATCH(Welcome!$S$6,$B$1:$D$1,0))</f>
        <v>Indicator relevant when the public are part of the supply chain</v>
      </c>
      <c r="B39" s="72" t="s">
        <v>1183</v>
      </c>
      <c r="C39" s="72" t="s">
        <v>1184</v>
      </c>
      <c r="D39" s="698"/>
      <c r="E39" s="698"/>
      <c r="F39" s="698"/>
      <c r="G39" s="698"/>
      <c r="H39" s="698"/>
      <c r="I39" s="698"/>
    </row>
    <row r="40" spans="1:11" ht="30" customHeight="1">
      <c r="A40" s="528" t="str">
        <f>INDEX(B40:D40,1,MATCH(Welcome!$S$6,$B$1:$D$1,0))</f>
        <v>Indicators relevant when the public is employed</v>
      </c>
      <c r="B40" s="72" t="s">
        <v>1185</v>
      </c>
      <c r="C40" s="72" t="s">
        <v>1186</v>
      </c>
      <c r="D40" s="698"/>
      <c r="E40" s="698"/>
      <c r="F40" s="698"/>
      <c r="G40" s="698"/>
      <c r="H40" s="698"/>
      <c r="I40" s="698"/>
    </row>
    <row r="41" spans="1:11" ht="30" customHeight="1">
      <c r="A41" s="528" t="str">
        <f>INDEX(B41:D41,1,MATCH(Welcome!$S$6,$B$1:$D$1,0))</f>
        <v>Indicators specific to renewable electricity</v>
      </c>
      <c r="B41" s="72" t="s">
        <v>281</v>
      </c>
      <c r="C41" s="72" t="s">
        <v>1178</v>
      </c>
      <c r="D41" s="698"/>
      <c r="E41" s="698"/>
      <c r="F41" s="698"/>
      <c r="G41" s="698"/>
      <c r="H41" s="698"/>
      <c r="I41" s="698"/>
    </row>
    <row r="42" spans="1:11" ht="30" customHeight="1">
      <c r="A42" s="528" t="str">
        <f>INDEX(B42:D42,1,MATCH(Welcome!$S$6,$B$1:$D$1,0))</f>
        <v>Indicators specific to the formalization of employment</v>
      </c>
      <c r="B42" s="72" t="s">
        <v>1180</v>
      </c>
      <c r="C42" s="72" t="s">
        <v>1181</v>
      </c>
      <c r="D42" s="698"/>
      <c r="E42" s="698"/>
      <c r="F42" s="698"/>
      <c r="G42" s="698"/>
      <c r="H42" s="698"/>
      <c r="I42" s="698"/>
    </row>
    <row r="43" spans="1:11" ht="30" customHeight="1">
      <c r="A43" s="528" t="str">
        <f>INDEX(B43:D43,1,MATCH(Welcome!$S$6,$B$1:$D$1,0))</f>
        <v>Indicators specific to the decency of employment</v>
      </c>
      <c r="B43" s="72" t="s">
        <v>1179</v>
      </c>
      <c r="C43" s="72" t="s">
        <v>1182</v>
      </c>
      <c r="D43" s="698"/>
      <c r="E43" s="698"/>
      <c r="F43" s="698"/>
      <c r="G43" s="698"/>
      <c r="H43" s="698"/>
      <c r="I43" s="698"/>
    </row>
    <row r="44" spans="1:11" ht="30" customHeight="1">
      <c r="A44" s="528" t="str">
        <f>INDEX(B44:D44,1,MATCH(Welcome!$S$6,$B$1:$D$1,0))</f>
        <v>Indicators relevant for the empowerment of excluded people</v>
      </c>
      <c r="B44" s="72" t="s">
        <v>677</v>
      </c>
      <c r="C44" s="72" t="s">
        <v>1187</v>
      </c>
      <c r="D44" s="698"/>
      <c r="E44" s="698"/>
      <c r="F44" s="698"/>
      <c r="G44" s="698"/>
      <c r="H44" s="698"/>
      <c r="I44" s="698"/>
    </row>
    <row r="45" spans="1:11" ht="30" customHeight="1">
      <c r="A45" s="528" t="str">
        <f>INDEX(B45:D45,1,MATCH(Welcome!$S$6,$B$1:$D$1,0))</f>
        <v>Indicators relative for the sustainable sourcing of input materials (production and packaging)</v>
      </c>
      <c r="B45" s="72" t="s">
        <v>642</v>
      </c>
      <c r="C45" s="72" t="s">
        <v>1193</v>
      </c>
      <c r="D45" s="698"/>
      <c r="E45" s="698"/>
      <c r="F45" s="698"/>
      <c r="G45" s="698"/>
      <c r="H45" s="698"/>
      <c r="I45" s="698"/>
    </row>
    <row r="46" spans="1:11" ht="30" customHeight="1">
      <c r="A46" s="528" t="str">
        <f>INDEX(B46:D46,1,MATCH(Welcome!$S$6,$B$1:$D$1,0))</f>
        <v>Indicators related to production (tracked over time)</v>
      </c>
      <c r="B46" s="72" t="s">
        <v>480</v>
      </c>
      <c r="C46" s="711" t="s">
        <v>1192</v>
      </c>
      <c r="D46" s="698"/>
      <c r="E46" s="698"/>
      <c r="F46" s="698"/>
      <c r="G46" s="698"/>
      <c r="H46" s="698"/>
      <c r="I46" s="698"/>
    </row>
    <row r="47" spans="1:11" ht="30" customHeight="1">
      <c r="A47" s="528" t="str">
        <f>INDEX(B47:D47,1,MATCH(Welcome!$S$6,$B$1:$D$1,0))</f>
        <v>indicators related to the restoration of ecosystems</v>
      </c>
      <c r="B47" s="72" t="s">
        <v>1196</v>
      </c>
      <c r="C47" s="711" t="s">
        <v>1194</v>
      </c>
      <c r="D47" s="698"/>
      <c r="E47" s="698"/>
      <c r="F47" s="698"/>
      <c r="G47" s="698"/>
      <c r="H47" s="698"/>
      <c r="I47" s="698"/>
    </row>
    <row r="48" spans="1:11" ht="30" customHeight="1">
      <c r="A48" s="528" t="str">
        <f>INDEX(B48:D48,1,MATCH(Welcome!$S$6,$B$1:$D$1,0))</f>
        <v>Indicators related to fisheries</v>
      </c>
      <c r="B48" s="72" t="s">
        <v>558</v>
      </c>
      <c r="C48" s="711" t="s">
        <v>1195</v>
      </c>
      <c r="D48" s="698"/>
      <c r="E48" s="698"/>
      <c r="F48" s="698"/>
      <c r="G48" s="698"/>
      <c r="H48" s="698"/>
      <c r="I48" s="698"/>
    </row>
    <row r="49" spans="1:10" ht="30" customHeight="1">
      <c r="A49" s="528" t="str">
        <f>INDEX(B49:D49,1,MATCH(Welcome!$S$6,$B$1:$D$1,0))</f>
        <v>indicators related to ecosystems protection</v>
      </c>
      <c r="B49" s="72" t="s">
        <v>1197</v>
      </c>
      <c r="C49" s="711" t="s">
        <v>1198</v>
      </c>
      <c r="D49" s="698"/>
      <c r="E49" s="698"/>
      <c r="F49" s="698"/>
      <c r="G49" s="698"/>
      <c r="H49" s="698"/>
      <c r="I49" s="698"/>
    </row>
    <row r="50" spans="1:10" ht="30" customHeight="1">
      <c r="A50" s="528" t="str">
        <f>INDEX(B50:D50,1,MATCH(Welcome!$S$6,$B$1:$D$1,0))</f>
        <v>Indicators related to biodiversity</v>
      </c>
      <c r="B50" s="72" t="s">
        <v>603</v>
      </c>
      <c r="C50" s="711" t="s">
        <v>1199</v>
      </c>
      <c r="D50" s="698"/>
      <c r="E50" s="698"/>
      <c r="F50" s="698"/>
      <c r="G50" s="698"/>
      <c r="H50" s="698"/>
      <c r="I50" s="698"/>
    </row>
    <row r="51" spans="1:10" ht="30" customHeight="1">
      <c r="A51" s="528" t="str">
        <f>INDEX(B51:D51,1,MATCH(Welcome!$S$6,$B$1:$D$1,0))</f>
        <v>Indicators related to prevention</v>
      </c>
      <c r="B51" s="72" t="s">
        <v>636</v>
      </c>
      <c r="C51" s="712" t="s">
        <v>1200</v>
      </c>
      <c r="D51" s="698"/>
      <c r="E51" s="698"/>
      <c r="F51" s="698"/>
      <c r="G51" s="698"/>
      <c r="H51" s="698"/>
      <c r="I51" s="698"/>
    </row>
    <row r="52" spans="1:10" ht="30" customHeight="1">
      <c r="A52" s="528"/>
      <c r="B52" s="72"/>
      <c r="C52" s="711"/>
      <c r="D52" s="698"/>
      <c r="E52" s="698"/>
      <c r="F52" s="698"/>
      <c r="G52" s="698"/>
      <c r="H52" s="698"/>
      <c r="I52" s="698"/>
    </row>
    <row r="53" spans="1:10" ht="28.05" customHeight="1">
      <c r="A53" s="528" t="str">
        <f>INDEX(B53:D53,1,MATCH(Welcome!$S$6,$B$1:$D$1,0))</f>
        <v>Indicators related to accessibility</v>
      </c>
      <c r="B53" s="72" t="s">
        <v>29</v>
      </c>
      <c r="C53" s="711" t="s">
        <v>1449</v>
      </c>
      <c r="D53" s="469"/>
      <c r="E53" s="469"/>
      <c r="G53" s="469"/>
      <c r="H53" s="471"/>
      <c r="I53" s="471"/>
      <c r="J53" s="469"/>
    </row>
    <row r="54" spans="1:10" ht="20.25" customHeight="1">
      <c r="A54" s="528" t="str">
        <f>INDEX(B54:D54,1,MATCH(Welcome!$S$6,$B$1:$D$1,0))</f>
        <v>Indicators related to affordability</v>
      </c>
      <c r="B54" s="72" t="s">
        <v>1750</v>
      </c>
      <c r="C54" s="713" t="s">
        <v>1450</v>
      </c>
      <c r="D54" s="469"/>
      <c r="E54" s="469"/>
      <c r="G54" s="469"/>
      <c r="H54" s="471"/>
      <c r="I54" s="471"/>
      <c r="J54" s="469"/>
    </row>
    <row r="55" spans="1:10" ht="20.25" customHeight="1">
      <c r="A55" s="528" t="str">
        <f>INDEX(B55:D55,1,MATCH(Welcome!$S$6,$B$1:$D$1,0))</f>
        <v>Indicators on observed changes</v>
      </c>
      <c r="B55" s="72" t="s">
        <v>1751</v>
      </c>
      <c r="C55" s="713" t="s">
        <v>1451</v>
      </c>
      <c r="D55" s="469"/>
      <c r="E55" s="469"/>
      <c r="G55" s="469"/>
      <c r="H55" s="471"/>
      <c r="I55" s="471"/>
      <c r="J55" s="469"/>
    </row>
    <row r="56" spans="1:10" ht="20.25" customHeight="1">
      <c r="A56" s="528" t="str">
        <f>INDEX(B56:D56,1,MATCH(Welcome!$S$6,$B$1:$D$1,0))</f>
        <v>Indicators of perception of changes</v>
      </c>
      <c r="B56" s="72" t="s">
        <v>54</v>
      </c>
      <c r="C56" s="713" t="s">
        <v>1173</v>
      </c>
      <c r="D56" s="469"/>
      <c r="E56" s="469"/>
      <c r="G56" s="469"/>
      <c r="H56" s="471"/>
      <c r="I56" s="471"/>
      <c r="J56" s="469"/>
    </row>
    <row r="57" spans="1:10" ht="19.05" customHeight="1">
      <c r="A57" s="528" t="str">
        <f>INDEX(B57:D57,1,MATCH(Welcome!$S$6,$B$1:$D$1,0))</f>
        <v>UN IAEG-SDGs indicators</v>
      </c>
      <c r="B57" s="72" t="s">
        <v>58</v>
      </c>
      <c r="C57" s="72" t="s">
        <v>1174</v>
      </c>
    </row>
    <row r="58" spans="1:10" ht="30" customHeight="1">
      <c r="A58" s="528" t="str">
        <f>INDEX(B58:D58,1,MATCH(Welcome!$S$6,$B$1:$D$1,0))</f>
        <v>Please refer to our modalities indicators by following this link (optionnal):</v>
      </c>
      <c r="B58" s="72" t="s">
        <v>1745</v>
      </c>
      <c r="C58" s="713" t="s">
        <v>1746</v>
      </c>
      <c r="D58" s="699"/>
      <c r="E58" s="699"/>
      <c r="F58" s="699"/>
      <c r="G58" s="699"/>
      <c r="H58" s="699"/>
      <c r="I58" s="699"/>
    </row>
    <row r="59" spans="1:10" ht="51" customHeight="1">
      <c r="A59" s="528" t="str">
        <f>INDEX(B59:D59,1,MATCH(Welcome!$S$6,$B$1:$D$1,0))</f>
        <v>G - Modalities</v>
      </c>
      <c r="B59" s="697" t="s">
        <v>1830</v>
      </c>
      <c r="C59" s="469" t="s">
        <v>1831</v>
      </c>
      <c r="D59" s="706"/>
      <c r="E59" s="706"/>
      <c r="F59" s="701"/>
      <c r="G59" s="706"/>
      <c r="H59" s="701"/>
      <c r="I59" s="471"/>
    </row>
    <row r="60" spans="1:10" ht="24.75" customHeight="1">
      <c r="A60" s="528" t="str">
        <f>INDEX(B60:D60,1,MATCH(Welcome!$S$6,$B$1:$D$1,0))</f>
        <v>Modalities of production to be valued (local participation, stakeholder involvement, E&amp;S conditions etc.)</v>
      </c>
      <c r="B60" s="697" t="s">
        <v>1189</v>
      </c>
      <c r="C60" s="72" t="s">
        <v>1190</v>
      </c>
      <c r="D60" s="472"/>
      <c r="E60" s="472"/>
      <c r="G60" s="472"/>
      <c r="H60" s="471"/>
      <c r="I60" s="471"/>
    </row>
    <row r="61" spans="1:10" ht="16.5" customHeight="1">
      <c r="A61" s="528">
        <f>INDEX(B61:D61,1,MATCH(Welcome!$S$6,$B$1:$D$1,0))</f>
        <v>0</v>
      </c>
      <c r="B61" s="72"/>
      <c r="C61" s="72"/>
      <c r="D61" s="472"/>
      <c r="E61" s="472"/>
      <c r="G61" s="472"/>
      <c r="H61" s="471"/>
      <c r="I61" s="471"/>
    </row>
    <row r="62" spans="1:10" ht="30" customHeight="1">
      <c r="A62" s="528">
        <f>INDEX(B62:D62,1,MATCH(Welcome!$S$6,$B$1:$D$1,0))</f>
        <v>0</v>
      </c>
      <c r="B62" s="72"/>
      <c r="C62" s="72"/>
      <c r="D62" s="698"/>
      <c r="E62" s="698"/>
      <c r="F62" s="698"/>
      <c r="G62" s="698"/>
      <c r="H62" s="698"/>
      <c r="I62" s="698"/>
    </row>
    <row r="63" spans="1:10" ht="30" customHeight="1">
      <c r="A63" s="528">
        <f>INDEX(B63:D63,1,MATCH(Welcome!$S$6,$B$1:$D$1,0))</f>
        <v>0</v>
      </c>
      <c r="B63" s="72"/>
      <c r="C63" s="72"/>
      <c r="D63" s="699"/>
      <c r="E63" s="699"/>
      <c r="F63" s="699"/>
      <c r="G63" s="699"/>
      <c r="H63" s="699"/>
      <c r="I63" s="699"/>
    </row>
    <row r="64" spans="1:10" ht="14.4">
      <c r="A64" s="528">
        <f>INDEX(B64:D64,1,MATCH(Welcome!$S$6,$B$1:$D$1,0))</f>
        <v>0</v>
      </c>
      <c r="B64" s="72"/>
      <c r="C64" s="72"/>
      <c r="D64" s="697"/>
      <c r="E64" s="706"/>
      <c r="F64" s="701"/>
      <c r="G64" s="706"/>
      <c r="H64" s="471"/>
      <c r="I64" s="471"/>
    </row>
    <row r="65" spans="1:9" ht="14.4">
      <c r="A65" s="528">
        <f>INDEX(B65:D65,1,MATCH(Welcome!$S$6,$B$1:$D$1,0))</f>
        <v>0</v>
      </c>
      <c r="B65" s="72"/>
      <c r="C65" s="72"/>
      <c r="D65" s="697"/>
      <c r="E65" s="706"/>
      <c r="F65" s="701"/>
      <c r="G65" s="706"/>
      <c r="H65" s="471"/>
      <c r="I65" s="471"/>
    </row>
    <row r="66" spans="1:9" ht="18" customHeight="1">
      <c r="A66" s="528">
        <f>INDEX(B66:D66,1,MATCH(Welcome!$S$6,$B$1:$D$1,0))</f>
        <v>0</v>
      </c>
      <c r="B66" s="72"/>
      <c r="C66" s="72"/>
    </row>
    <row r="67" spans="1:9" ht="30" customHeight="1">
      <c r="B67" s="72"/>
      <c r="C67" s="72"/>
      <c r="D67" s="698"/>
      <c r="E67" s="698"/>
      <c r="F67" s="698"/>
      <c r="G67" s="698"/>
      <c r="H67" s="698"/>
      <c r="I67" s="698"/>
    </row>
    <row r="68" spans="1:9" ht="30" customHeight="1">
      <c r="B68" s="72"/>
      <c r="C68" s="72"/>
      <c r="D68" s="699"/>
      <c r="E68" s="699"/>
      <c r="F68" s="699"/>
      <c r="G68" s="699"/>
      <c r="H68" s="699"/>
      <c r="I68" s="699"/>
    </row>
    <row r="69" spans="1:9" ht="54.75" customHeight="1">
      <c r="B69" s="72"/>
      <c r="C69" s="72"/>
      <c r="D69" s="697"/>
      <c r="E69" s="697"/>
      <c r="F69" s="701"/>
      <c r="G69" s="697"/>
      <c r="H69" s="471"/>
      <c r="I69" s="471"/>
    </row>
    <row r="70" spans="1:9" ht="24.75" customHeight="1">
      <c r="B70" s="72"/>
      <c r="C70" s="72"/>
      <c r="D70" s="469"/>
      <c r="E70" s="469"/>
      <c r="G70" s="469"/>
      <c r="H70" s="469"/>
      <c r="I70" s="469"/>
    </row>
    <row r="71" spans="1:9" ht="30" customHeight="1">
      <c r="B71" s="72"/>
      <c r="C71" s="72"/>
      <c r="D71" s="698"/>
      <c r="E71" s="698"/>
      <c r="F71" s="698"/>
      <c r="G71" s="698"/>
      <c r="H71" s="698"/>
      <c r="I71" s="698"/>
    </row>
    <row r="72" spans="1:9" ht="30" customHeight="1">
      <c r="B72" s="72"/>
      <c r="C72" s="72"/>
      <c r="D72" s="699"/>
      <c r="E72" s="699"/>
      <c r="F72" s="699"/>
      <c r="G72" s="699"/>
      <c r="H72" s="699"/>
      <c r="I72" s="699"/>
    </row>
    <row r="73" spans="1:9" ht="51" customHeight="1">
      <c r="B73" s="72"/>
      <c r="C73" s="72"/>
      <c r="D73" s="697"/>
      <c r="E73" s="697"/>
      <c r="F73" s="701"/>
      <c r="G73" s="697"/>
      <c r="H73" s="471"/>
      <c r="I73" s="471"/>
    </row>
    <row r="74" spans="1:9" ht="24.75" customHeight="1">
      <c r="B74" s="72"/>
      <c r="C74" s="72"/>
      <c r="D74" s="697"/>
      <c r="E74" s="697"/>
      <c r="F74" s="701"/>
      <c r="G74" s="697"/>
      <c r="H74" s="471"/>
      <c r="I74" s="471"/>
    </row>
    <row r="75" spans="1:9" ht="24.75" customHeight="1">
      <c r="B75" s="72"/>
      <c r="C75" s="72"/>
      <c r="D75" s="697"/>
      <c r="E75" s="697"/>
      <c r="F75" s="701"/>
      <c r="G75" s="697"/>
      <c r="H75" s="471"/>
      <c r="I75" s="471"/>
    </row>
    <row r="76" spans="1:9" ht="20.25" customHeight="1">
      <c r="B76" s="72"/>
      <c r="C76" s="72"/>
    </row>
    <row r="77" spans="1:9" ht="30" customHeight="1">
      <c r="B77" s="72"/>
      <c r="C77" s="72"/>
      <c r="D77" s="698"/>
      <c r="E77" s="698"/>
      <c r="F77" s="698"/>
      <c r="G77" s="698"/>
      <c r="H77" s="698"/>
      <c r="I77" s="698"/>
    </row>
    <row r="78" spans="1:9" ht="30" customHeight="1">
      <c r="B78" s="72"/>
      <c r="C78" s="72"/>
      <c r="D78" s="699"/>
      <c r="E78" s="699"/>
      <c r="F78" s="699"/>
      <c r="G78" s="699"/>
      <c r="H78" s="699"/>
      <c r="I78" s="699"/>
    </row>
    <row r="79" spans="1:9" ht="63" customHeight="1">
      <c r="B79" s="72"/>
      <c r="C79" s="72"/>
      <c r="D79" s="697"/>
      <c r="E79" s="697"/>
      <c r="F79" s="701"/>
      <c r="G79" s="697"/>
      <c r="H79" s="471"/>
      <c r="I79" s="471"/>
    </row>
    <row r="80" spans="1:9" ht="45.75" customHeight="1">
      <c r="B80" s="72"/>
      <c r="C80" s="72"/>
      <c r="D80" s="697"/>
      <c r="E80" s="697"/>
      <c r="F80" s="701"/>
      <c r="G80" s="697"/>
      <c r="H80" s="471"/>
      <c r="I80" s="471"/>
    </row>
    <row r="81" spans="2:9" ht="45.75" customHeight="1">
      <c r="B81" s="72"/>
      <c r="C81" s="72"/>
      <c r="D81" s="697"/>
      <c r="E81" s="697"/>
      <c r="F81" s="701"/>
      <c r="G81" s="697"/>
      <c r="H81" s="471"/>
      <c r="I81" s="471"/>
    </row>
    <row r="82" spans="2:9" ht="69" customHeight="1">
      <c r="B82" s="72"/>
      <c r="C82" s="72"/>
      <c r="D82" s="697"/>
      <c r="E82" s="697"/>
      <c r="F82" s="701"/>
      <c r="G82" s="697"/>
      <c r="H82" s="471"/>
      <c r="I82" s="471"/>
    </row>
    <row r="83" spans="2:9" ht="39.75" customHeight="1">
      <c r="B83" s="72"/>
      <c r="C83" s="72"/>
      <c r="D83" s="697"/>
      <c r="E83" s="697"/>
      <c r="F83" s="701"/>
      <c r="G83" s="697"/>
      <c r="H83" s="471"/>
      <c r="I83" s="471"/>
    </row>
    <row r="84" spans="2:9" ht="24.75" customHeight="1">
      <c r="B84" s="72"/>
      <c r="C84" s="72"/>
    </row>
    <row r="85" spans="2:9" ht="24.75" customHeight="1">
      <c r="B85" s="72"/>
      <c r="C85" s="72"/>
      <c r="D85" s="707"/>
      <c r="E85" s="699"/>
      <c r="F85" s="698"/>
      <c r="G85" s="698"/>
    </row>
    <row r="86" spans="2:9" ht="38.549999999999997" customHeight="1">
      <c r="B86" s="72"/>
      <c r="C86" s="72"/>
      <c r="D86" s="528"/>
      <c r="F86" s="469"/>
      <c r="G86" s="469"/>
    </row>
    <row r="87" spans="2:9" ht="37.049999999999997" customHeight="1">
      <c r="B87" s="72"/>
      <c r="C87" s="72"/>
      <c r="D87" s="528"/>
      <c r="F87" s="469"/>
      <c r="G87" s="469"/>
    </row>
    <row r="88" spans="2:9" ht="37.5" customHeight="1">
      <c r="B88" s="72"/>
      <c r="C88" s="72"/>
      <c r="D88" s="528"/>
      <c r="F88" s="468"/>
      <c r="G88" s="708"/>
    </row>
    <row r="89" spans="2:9" ht="21" customHeight="1">
      <c r="B89" s="72"/>
      <c r="C89" s="72"/>
      <c r="D89" s="528"/>
      <c r="F89" s="468"/>
      <c r="G89" s="708"/>
    </row>
    <row r="90" spans="2:9" ht="21" customHeight="1">
      <c r="B90" s="72"/>
      <c r="C90" s="72"/>
      <c r="D90" s="528"/>
      <c r="F90" s="468"/>
      <c r="G90" s="708"/>
    </row>
    <row r="91" spans="2:9" ht="21" customHeight="1">
      <c r="B91" s="72"/>
      <c r="C91" s="72"/>
      <c r="D91" s="528"/>
      <c r="F91" s="468"/>
      <c r="G91" s="708"/>
    </row>
    <row r="92" spans="2:9" ht="21" customHeight="1">
      <c r="B92" s="72"/>
      <c r="C92" s="72"/>
      <c r="D92" s="528"/>
      <c r="F92" s="468"/>
      <c r="G92" s="708"/>
    </row>
    <row r="93" spans="2:9" ht="24.75" customHeight="1">
      <c r="B93" s="72"/>
      <c r="C93" s="72"/>
    </row>
    <row r="94" spans="2:9" ht="24.75" customHeight="1">
      <c r="B94" s="72"/>
      <c r="C94" s="72"/>
    </row>
    <row r="95" spans="2:9" ht="24.75" customHeight="1">
      <c r="B95" s="72"/>
      <c r="C95" s="72"/>
    </row>
    <row r="96" spans="2:9" ht="24.75" customHeight="1">
      <c r="B96" s="72"/>
      <c r="C96" s="72"/>
    </row>
    <row r="97" spans="2:3" ht="24.75" customHeight="1">
      <c r="B97" s="72"/>
      <c r="C97" s="72"/>
    </row>
    <row r="98" spans="2:3" ht="24.75" customHeight="1">
      <c r="B98" s="72"/>
      <c r="C98" s="72"/>
    </row>
    <row r="99" spans="2:3" ht="24.75" customHeight="1">
      <c r="B99" s="72"/>
      <c r="C99" s="72"/>
    </row>
    <row r="100" spans="2:3" ht="24.75" customHeight="1">
      <c r="B100" s="72"/>
      <c r="C100" s="72"/>
    </row>
    <row r="101" spans="2:3" ht="24.75" customHeight="1">
      <c r="B101" s="72"/>
      <c r="C101" s="72"/>
    </row>
    <row r="102" spans="2:3" ht="24.75" customHeight="1">
      <c r="B102" s="72"/>
      <c r="C102" s="72"/>
    </row>
    <row r="103" spans="2:3" ht="24.75" customHeight="1">
      <c r="B103" s="72"/>
      <c r="C103" s="72"/>
    </row>
    <row r="104" spans="2:3" ht="24.75" customHeight="1">
      <c r="B104" s="72"/>
      <c r="C104" s="72"/>
    </row>
    <row r="105" spans="2:3" ht="24.75" customHeight="1">
      <c r="B105" s="72"/>
      <c r="C105" s="72"/>
    </row>
    <row r="106" spans="2:3" ht="24.75" customHeight="1">
      <c r="B106" s="72"/>
      <c r="C106" s="72"/>
    </row>
    <row r="107" spans="2:3" ht="24.75" customHeight="1">
      <c r="B107" s="72"/>
      <c r="C107" s="72"/>
    </row>
    <row r="108" spans="2:3" ht="24.75" customHeight="1">
      <c r="B108" s="72"/>
      <c r="C108" s="72"/>
    </row>
    <row r="109" spans="2:3" ht="24.75" customHeight="1">
      <c r="B109" s="72"/>
      <c r="C109" s="72"/>
    </row>
    <row r="110" spans="2:3" ht="24.75" customHeight="1">
      <c r="B110" s="72"/>
      <c r="C110" s="72"/>
    </row>
    <row r="111" spans="2:3" ht="24.75" customHeight="1">
      <c r="B111" s="72"/>
      <c r="C111" s="72"/>
    </row>
    <row r="112" spans="2:3" ht="24.75" customHeight="1">
      <c r="B112" s="72"/>
      <c r="C112" s="72"/>
    </row>
    <row r="113" spans="2:3" ht="24.75" customHeight="1">
      <c r="B113" s="72"/>
      <c r="C113" s="72"/>
    </row>
    <row r="114" spans="2:3" ht="24.75" customHeight="1">
      <c r="B114" s="72"/>
      <c r="C114" s="72"/>
    </row>
    <row r="115" spans="2:3" ht="24.75" customHeight="1">
      <c r="B115" s="72"/>
      <c r="C115" s="72"/>
    </row>
    <row r="116" spans="2:3" ht="15.75" customHeight="1">
      <c r="B116" s="72"/>
      <c r="C116" s="72"/>
    </row>
    <row r="117" spans="2:3" ht="15.75" customHeight="1">
      <c r="B117" s="72"/>
      <c r="C117" s="72"/>
    </row>
    <row r="118" spans="2:3" ht="15.75" customHeight="1">
      <c r="B118" s="72"/>
      <c r="C118" s="72"/>
    </row>
    <row r="119" spans="2:3" ht="15.75" customHeight="1">
      <c r="B119" s="72"/>
      <c r="C119" s="72"/>
    </row>
  </sheetData>
  <sheetProtection selectLockedCells="1" selectUnlockedCells="1"/>
  <mergeCells count="3">
    <mergeCell ref="J37:J38"/>
    <mergeCell ref="J23:J24"/>
    <mergeCell ref="K23:K24"/>
  </mergeCells>
  <hyperlinks>
    <hyperlink ref="T39" r:id="rId1" display="Insee.fr : Les Comptes de la Nation : Dépenses des administrations publiques ventilées par fonction en 2016" xr:uid="{00000000-0004-0000-0700-000000000000}"/>
    <hyperlink ref="T57" r:id="rId2" display=" Insee.fr :  Pauvreté en conditions de vie de 2004 à 2014 " xr:uid="{00000000-0004-0000-0700-000001000000}"/>
    <hyperlink ref="T56" r:id="rId3" display="Insee.fr :  Taux de pauvreté en conditions de vie et de difficultés par grandes dimensions en 2016" xr:uid="{00000000-0004-0000-0700-000002000000}"/>
    <hyperlink ref="T25" r:id="rId4" location="consulter-sommaire" display="Insee.fr : Revenu, niveau de vie et pauvreté en 2014" xr:uid="{00000000-0004-0000-0700-000003000000}"/>
  </hyperlinks>
  <pageMargins left="0.59027777777777779" right="0.39374999999999999" top="0.46180555555555558" bottom="0.46180555555555558" header="0.19652777777777777" footer="0.19652777777777777"/>
  <pageSetup paperSize="9" scale="30" firstPageNumber="0" orientation="landscape" horizontalDpi="300" verticalDpi="300" r:id="rId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I42"/>
  <sheetViews>
    <sheetView showGridLines="0" topLeftCell="A31" workbookViewId="0">
      <selection activeCell="B43" sqref="B43"/>
    </sheetView>
  </sheetViews>
  <sheetFormatPr baseColWidth="10" defaultRowHeight="13.8"/>
  <cols>
    <col min="1" max="1" width="7.5" customWidth="1"/>
    <col min="2" max="2" width="10.5" customWidth="1"/>
    <col min="3" max="3" width="41.5" customWidth="1"/>
    <col min="4" max="5" width="10.5" customWidth="1"/>
    <col min="6" max="6" width="4.5" customWidth="1"/>
    <col min="7" max="7" width="10.5" customWidth="1"/>
  </cols>
  <sheetData>
    <row r="3" spans="2:9">
      <c r="B3" t="s">
        <v>1201</v>
      </c>
      <c r="C3" t="s">
        <v>1152</v>
      </c>
      <c r="G3" t="s">
        <v>1203</v>
      </c>
    </row>
    <row r="4" spans="2:9">
      <c r="C4" t="s">
        <v>996</v>
      </c>
      <c r="D4" t="s">
        <v>997</v>
      </c>
      <c r="E4" t="s">
        <v>1202</v>
      </c>
      <c r="G4" t="s">
        <v>996</v>
      </c>
      <c r="H4" t="s">
        <v>997</v>
      </c>
      <c r="I4" t="s">
        <v>1202</v>
      </c>
    </row>
    <row r="5" spans="2:9" ht="14.4">
      <c r="B5" t="s">
        <v>33</v>
      </c>
      <c r="C5" s="636" t="s">
        <v>32</v>
      </c>
      <c r="D5" s="57" t="s">
        <v>1234</v>
      </c>
      <c r="G5" t="s">
        <v>31</v>
      </c>
      <c r="H5" s="57" t="s">
        <v>1241</v>
      </c>
    </row>
    <row r="6" spans="2:9" ht="14.4">
      <c r="B6" t="s">
        <v>43</v>
      </c>
      <c r="C6" s="636" t="s">
        <v>42</v>
      </c>
      <c r="D6" s="57" t="s">
        <v>1236</v>
      </c>
      <c r="G6" t="s">
        <v>41</v>
      </c>
      <c r="H6" s="57" t="s">
        <v>1235</v>
      </c>
    </row>
    <row r="7" spans="2:9" ht="14.4">
      <c r="B7" t="s">
        <v>49</v>
      </c>
      <c r="C7" s="636" t="s">
        <v>261</v>
      </c>
      <c r="D7" s="57" t="s">
        <v>1238</v>
      </c>
      <c r="G7" t="s">
        <v>1233</v>
      </c>
      <c r="H7" s="57" t="s">
        <v>1237</v>
      </c>
    </row>
    <row r="8" spans="2:9" ht="18">
      <c r="B8" s="8" t="s">
        <v>52</v>
      </c>
      <c r="C8" s="636" t="s">
        <v>53</v>
      </c>
      <c r="D8" s="57" t="s">
        <v>1240</v>
      </c>
      <c r="G8" t="s">
        <v>50</v>
      </c>
      <c r="H8" s="57" t="s">
        <v>1239</v>
      </c>
    </row>
    <row r="9" spans="2:9" ht="18">
      <c r="B9" s="8" t="s">
        <v>91</v>
      </c>
      <c r="C9" s="637" t="s">
        <v>90</v>
      </c>
      <c r="D9" s="57" t="s">
        <v>1246</v>
      </c>
      <c r="G9" t="s">
        <v>89</v>
      </c>
      <c r="H9" s="57" t="s">
        <v>1245</v>
      </c>
    </row>
    <row r="10" spans="2:9" ht="18">
      <c r="B10" s="61" t="s">
        <v>95</v>
      </c>
      <c r="C10" s="638" t="s">
        <v>94</v>
      </c>
      <c r="D10" s="57" t="s">
        <v>1248</v>
      </c>
      <c r="G10" s="71" t="s">
        <v>93</v>
      </c>
      <c r="H10" s="57" t="s">
        <v>1247</v>
      </c>
    </row>
    <row r="11" spans="2:9" ht="18">
      <c r="B11" s="8" t="s">
        <v>108</v>
      </c>
      <c r="C11" s="639" t="s">
        <v>1251</v>
      </c>
      <c r="D11" s="57" t="s">
        <v>1249</v>
      </c>
      <c r="G11" t="s">
        <v>107</v>
      </c>
      <c r="H11" s="57" t="s">
        <v>1250</v>
      </c>
    </row>
    <row r="12" spans="2:9" ht="18">
      <c r="B12" s="110" t="s">
        <v>182</v>
      </c>
      <c r="C12" s="638" t="s">
        <v>181</v>
      </c>
      <c r="D12" s="57" t="s">
        <v>1334</v>
      </c>
      <c r="G12" s="559" t="s">
        <v>180</v>
      </c>
      <c r="H12" s="57" t="s">
        <v>1333</v>
      </c>
    </row>
    <row r="13" spans="2:9" ht="18">
      <c r="B13" s="8" t="s">
        <v>185</v>
      </c>
      <c r="C13" s="637" t="s">
        <v>184</v>
      </c>
      <c r="D13" s="57" t="s">
        <v>1336</v>
      </c>
      <c r="G13" s="63" t="s">
        <v>183</v>
      </c>
      <c r="H13" s="57" t="s">
        <v>1335</v>
      </c>
    </row>
    <row r="14" spans="2:9" ht="18">
      <c r="B14" s="8" t="s">
        <v>190</v>
      </c>
      <c r="C14" s="637" t="s">
        <v>189</v>
      </c>
      <c r="D14" s="57" t="s">
        <v>1340</v>
      </c>
      <c r="G14" s="7" t="s">
        <v>188</v>
      </c>
      <c r="H14" s="57" t="s">
        <v>1337</v>
      </c>
    </row>
    <row r="15" spans="2:9" ht="18">
      <c r="B15" s="8" t="s">
        <v>196</v>
      </c>
      <c r="C15" s="637" t="s">
        <v>195</v>
      </c>
      <c r="D15" s="57" t="s">
        <v>1341</v>
      </c>
      <c r="G15" s="7" t="s">
        <v>194</v>
      </c>
      <c r="H15" s="57" t="s">
        <v>1338</v>
      </c>
    </row>
    <row r="16" spans="2:9" ht="18">
      <c r="B16" s="8" t="s">
        <v>198</v>
      </c>
      <c r="C16" s="637" t="s">
        <v>199</v>
      </c>
      <c r="D16" s="57" t="s">
        <v>1342</v>
      </c>
      <c r="G16" s="7" t="s">
        <v>197</v>
      </c>
      <c r="H16" s="57" t="s">
        <v>1339</v>
      </c>
    </row>
    <row r="17" spans="2:8" ht="14.4">
      <c r="B17" s="597" t="s">
        <v>228</v>
      </c>
      <c r="C17" s="636" t="s">
        <v>227</v>
      </c>
      <c r="D17" s="57" t="s">
        <v>1344</v>
      </c>
      <c r="G17" t="s">
        <v>226</v>
      </c>
      <c r="H17" s="57" t="s">
        <v>1343</v>
      </c>
    </row>
    <row r="18" spans="2:8" ht="18">
      <c r="B18" s="8" t="s">
        <v>285</v>
      </c>
      <c r="C18" s="637" t="s">
        <v>284</v>
      </c>
      <c r="D18" s="463" t="s">
        <v>1410</v>
      </c>
      <c r="G18" t="s">
        <v>283</v>
      </c>
      <c r="H18" s="463" t="s">
        <v>1409</v>
      </c>
    </row>
    <row r="19" spans="2:8" ht="18">
      <c r="B19" s="8" t="s">
        <v>324</v>
      </c>
      <c r="C19" s="640" t="s">
        <v>323</v>
      </c>
      <c r="D19" s="57" t="s">
        <v>1444</v>
      </c>
      <c r="G19" t="s">
        <v>322</v>
      </c>
      <c r="H19" s="57" t="s">
        <v>1443</v>
      </c>
    </row>
    <row r="20" spans="2:8" ht="18">
      <c r="B20" s="8" t="s">
        <v>334</v>
      </c>
      <c r="C20" s="640" t="s">
        <v>333</v>
      </c>
      <c r="D20" s="57" t="s">
        <v>1446</v>
      </c>
      <c r="G20" s="63" t="s">
        <v>332</v>
      </c>
      <c r="H20" s="57" t="s">
        <v>1445</v>
      </c>
    </row>
    <row r="21" spans="2:8" ht="18">
      <c r="B21" s="8" t="s">
        <v>337</v>
      </c>
      <c r="C21" s="640" t="s">
        <v>336</v>
      </c>
      <c r="D21" s="57" t="s">
        <v>1448</v>
      </c>
      <c r="G21" s="63" t="s">
        <v>335</v>
      </c>
      <c r="H21" s="57" t="s">
        <v>1447</v>
      </c>
    </row>
    <row r="22" spans="2:8" ht="18">
      <c r="B22" s="37" t="s">
        <v>415</v>
      </c>
      <c r="C22" s="636" t="s">
        <v>414</v>
      </c>
      <c r="D22" s="57" t="s">
        <v>1492</v>
      </c>
      <c r="G22" t="s">
        <v>413</v>
      </c>
      <c r="H22" s="57" t="s">
        <v>1491</v>
      </c>
    </row>
    <row r="23" spans="2:8" ht="18">
      <c r="B23" s="149" t="s">
        <v>439</v>
      </c>
      <c r="C23" s="641" t="s">
        <v>438</v>
      </c>
      <c r="D23" s="57" t="s">
        <v>1516</v>
      </c>
      <c r="G23" t="s">
        <v>437</v>
      </c>
      <c r="H23" s="57" t="s">
        <v>1515</v>
      </c>
    </row>
    <row r="24" spans="2:8" ht="18">
      <c r="B24" s="149" t="s">
        <v>445</v>
      </c>
      <c r="C24" s="642" t="s">
        <v>444</v>
      </c>
      <c r="D24" s="57" t="s">
        <v>1517</v>
      </c>
      <c r="G24" s="151" t="s">
        <v>446</v>
      </c>
      <c r="H24" s="57" t="s">
        <v>1520</v>
      </c>
    </row>
    <row r="25" spans="2:8" ht="18">
      <c r="B25" s="149" t="s">
        <v>449</v>
      </c>
      <c r="C25" s="643" t="s">
        <v>448</v>
      </c>
      <c r="D25" s="57" t="s">
        <v>1519</v>
      </c>
      <c r="G25" s="151" t="s">
        <v>447</v>
      </c>
      <c r="H25" s="57" t="s">
        <v>1518</v>
      </c>
    </row>
    <row r="26" spans="2:8" ht="14.4">
      <c r="B26" s="597" t="s">
        <v>1554</v>
      </c>
      <c r="C26" s="639" t="s">
        <v>1556</v>
      </c>
      <c r="D26" t="s">
        <v>1553</v>
      </c>
      <c r="G26" s="57" t="s">
        <v>1555</v>
      </c>
      <c r="H26" t="s">
        <v>1552</v>
      </c>
    </row>
    <row r="27" spans="2:8" ht="18">
      <c r="B27" s="8" t="s">
        <v>649</v>
      </c>
      <c r="C27" s="637" t="s">
        <v>646</v>
      </c>
      <c r="D27" s="57" t="s">
        <v>1557</v>
      </c>
      <c r="G27" s="151" t="s">
        <v>479</v>
      </c>
      <c r="H27" s="57" t="s">
        <v>1558</v>
      </c>
    </row>
    <row r="28" spans="2:8" ht="18">
      <c r="B28" s="8" t="s">
        <v>648</v>
      </c>
      <c r="C28" s="637" t="s">
        <v>647</v>
      </c>
      <c r="D28" s="57" t="s">
        <v>1559</v>
      </c>
      <c r="G28" s="151" t="s">
        <v>479</v>
      </c>
      <c r="H28" s="57" t="s">
        <v>1558</v>
      </c>
    </row>
    <row r="29" spans="2:8" ht="18">
      <c r="B29" s="8" t="s">
        <v>486</v>
      </c>
      <c r="C29" s="640" t="s">
        <v>487</v>
      </c>
      <c r="D29" s="57" t="s">
        <v>1560</v>
      </c>
      <c r="G29" t="s">
        <v>485</v>
      </c>
      <c r="H29" s="57" t="s">
        <v>1561</v>
      </c>
    </row>
    <row r="30" spans="2:8" ht="18">
      <c r="B30" s="8" t="s">
        <v>490</v>
      </c>
      <c r="C30" s="640" t="s">
        <v>489</v>
      </c>
      <c r="D30" s="57" t="s">
        <v>1563</v>
      </c>
      <c r="G30" t="s">
        <v>488</v>
      </c>
      <c r="H30" s="57" t="s">
        <v>1562</v>
      </c>
    </row>
    <row r="31" spans="2:8" ht="18">
      <c r="B31" s="8" t="s">
        <v>493</v>
      </c>
      <c r="C31" s="640" t="s">
        <v>492</v>
      </c>
      <c r="D31" s="57" t="s">
        <v>1565</v>
      </c>
      <c r="G31" t="s">
        <v>491</v>
      </c>
      <c r="H31" s="57" t="s">
        <v>1564</v>
      </c>
    </row>
    <row r="32" spans="2:8" ht="18">
      <c r="B32" s="8" t="s">
        <v>496</v>
      </c>
      <c r="C32" s="640" t="s">
        <v>495</v>
      </c>
      <c r="D32" s="57" t="s">
        <v>1567</v>
      </c>
      <c r="G32" t="s">
        <v>494</v>
      </c>
      <c r="H32" s="57" t="s">
        <v>1566</v>
      </c>
    </row>
    <row r="33" spans="2:8" ht="18">
      <c r="B33" s="8" t="s">
        <v>499</v>
      </c>
      <c r="C33" s="640" t="s">
        <v>498</v>
      </c>
      <c r="D33" s="57" t="s">
        <v>1569</v>
      </c>
      <c r="G33" t="s">
        <v>497</v>
      </c>
      <c r="H33" s="57" t="s">
        <v>1568</v>
      </c>
    </row>
    <row r="34" spans="2:8" ht="18">
      <c r="B34" s="8" t="s">
        <v>509</v>
      </c>
      <c r="C34" s="640" t="s">
        <v>508</v>
      </c>
      <c r="D34" s="57" t="s">
        <v>1570</v>
      </c>
      <c r="G34" t="s">
        <v>507</v>
      </c>
      <c r="H34" s="57" t="s">
        <v>1571</v>
      </c>
    </row>
    <row r="35" spans="2:8" ht="18">
      <c r="B35" s="110" t="s">
        <v>557</v>
      </c>
      <c r="C35" s="637" t="s">
        <v>556</v>
      </c>
      <c r="D35" s="57" t="s">
        <v>1609</v>
      </c>
      <c r="G35" s="117" t="s">
        <v>555</v>
      </c>
      <c r="H35" s="57" t="s">
        <v>1613</v>
      </c>
    </row>
    <row r="36" spans="2:8" ht="18">
      <c r="B36" s="149" t="s">
        <v>561</v>
      </c>
      <c r="C36" s="642" t="s">
        <v>560</v>
      </c>
      <c r="D36" s="57" t="s">
        <v>1610</v>
      </c>
      <c r="G36" s="151" t="s">
        <v>559</v>
      </c>
      <c r="H36" s="57" t="s">
        <v>1614</v>
      </c>
    </row>
    <row r="37" spans="2:8" ht="18">
      <c r="B37" s="149" t="s">
        <v>566</v>
      </c>
      <c r="C37" s="642" t="s">
        <v>565</v>
      </c>
      <c r="D37" s="57" t="s">
        <v>1611</v>
      </c>
      <c r="G37" s="151" t="s">
        <v>564</v>
      </c>
      <c r="H37" s="57" t="s">
        <v>1615</v>
      </c>
    </row>
    <row r="38" spans="2:8" ht="18">
      <c r="B38" s="149" t="s">
        <v>569</v>
      </c>
      <c r="C38" s="642" t="s">
        <v>568</v>
      </c>
      <c r="D38" s="57" t="s">
        <v>1612</v>
      </c>
      <c r="G38" s="151" t="s">
        <v>567</v>
      </c>
      <c r="H38" s="57" t="s">
        <v>1616</v>
      </c>
    </row>
    <row r="39" spans="2:8" ht="18">
      <c r="B39" s="170" t="s">
        <v>594</v>
      </c>
      <c r="C39" s="642" t="s">
        <v>593</v>
      </c>
      <c r="D39" s="57" t="s">
        <v>1630</v>
      </c>
      <c r="G39" s="151" t="s">
        <v>592</v>
      </c>
      <c r="H39" s="57" t="s">
        <v>1631</v>
      </c>
    </row>
    <row r="40" spans="2:8" ht="18">
      <c r="B40" s="170" t="s">
        <v>598</v>
      </c>
      <c r="C40" s="642" t="s">
        <v>597</v>
      </c>
      <c r="D40" s="57" t="s">
        <v>1633</v>
      </c>
      <c r="G40" s="151" t="s">
        <v>596</v>
      </c>
      <c r="H40" s="57" t="s">
        <v>1632</v>
      </c>
    </row>
    <row r="41" spans="2:8" ht="18">
      <c r="B41" s="149" t="s">
        <v>602</v>
      </c>
      <c r="C41" s="642" t="s">
        <v>601</v>
      </c>
      <c r="D41" s="57" t="s">
        <v>1634</v>
      </c>
      <c r="G41" s="151" t="s">
        <v>600</v>
      </c>
      <c r="H41" s="57" t="s">
        <v>1635</v>
      </c>
    </row>
    <row r="42" spans="2:8" ht="18">
      <c r="B42" s="9" t="s">
        <v>611</v>
      </c>
      <c r="C42" s="637" t="s">
        <v>610</v>
      </c>
      <c r="D42" s="57" t="s">
        <v>1636</v>
      </c>
      <c r="G42" s="63" t="s">
        <v>609</v>
      </c>
      <c r="H42" s="57" t="s">
        <v>1765</v>
      </c>
    </row>
  </sheetData>
  <pageMargins left="0.7" right="0.7" top="0.75" bottom="0.75" header="0.3" footer="0.3"/>
  <pageSetup paperSize="9" orientation="portrait"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S18"/>
  <sheetViews>
    <sheetView topLeftCell="A7" workbookViewId="0">
      <selection activeCell="B17" sqref="B17"/>
    </sheetView>
  </sheetViews>
  <sheetFormatPr baseColWidth="10" defaultRowHeight="13.8"/>
  <cols>
    <col min="2" max="2" width="10.5" customWidth="1"/>
  </cols>
  <sheetData>
    <row r="2" spans="1:19">
      <c r="B2" t="s">
        <v>1310</v>
      </c>
      <c r="C2" t="s">
        <v>1279</v>
      </c>
      <c r="E2" t="s">
        <v>1310</v>
      </c>
      <c r="F2" t="s">
        <v>1279</v>
      </c>
    </row>
    <row r="3" spans="1:19" ht="28.5" customHeight="1">
      <c r="A3" t="s">
        <v>1671</v>
      </c>
      <c r="B3" t="s">
        <v>2</v>
      </c>
      <c r="C3" s="57" t="s">
        <v>1706</v>
      </c>
      <c r="E3" t="s">
        <v>1669</v>
      </c>
      <c r="F3" t="s">
        <v>1705</v>
      </c>
    </row>
    <row r="4" spans="1:19" ht="24.6">
      <c r="A4" t="s">
        <v>1672</v>
      </c>
      <c r="B4" t="s">
        <v>3</v>
      </c>
      <c r="C4" t="s">
        <v>1707</v>
      </c>
      <c r="E4" t="s">
        <v>1670</v>
      </c>
      <c r="F4" s="57" t="s">
        <v>1722</v>
      </c>
      <c r="G4" s="608"/>
      <c r="H4" s="608"/>
      <c r="I4" s="608"/>
      <c r="J4" s="608"/>
      <c r="K4" s="608"/>
      <c r="L4" s="608"/>
      <c r="M4" s="608"/>
      <c r="N4" s="608"/>
      <c r="O4" s="608"/>
      <c r="P4" s="608"/>
      <c r="Q4" s="608"/>
      <c r="R4" s="608"/>
      <c r="S4" s="608"/>
    </row>
    <row r="5" spans="1:19" ht="24.6">
      <c r="A5" t="s">
        <v>1673</v>
      </c>
      <c r="B5" t="s">
        <v>4</v>
      </c>
      <c r="C5" t="s">
        <v>1708</v>
      </c>
      <c r="E5" t="s">
        <v>1687</v>
      </c>
      <c r="F5" s="57" t="s">
        <v>1723</v>
      </c>
      <c r="G5" s="608"/>
      <c r="H5" s="608"/>
      <c r="I5" s="608"/>
      <c r="J5" s="608"/>
      <c r="K5" s="608"/>
      <c r="L5" s="608"/>
      <c r="M5" s="608"/>
      <c r="N5" s="608"/>
      <c r="O5" s="608"/>
      <c r="P5" s="608"/>
      <c r="Q5" s="608"/>
      <c r="R5" s="608"/>
      <c r="S5" s="608"/>
    </row>
    <row r="6" spans="1:19" ht="25.05" customHeight="1">
      <c r="A6" t="s">
        <v>1674</v>
      </c>
      <c r="B6" t="s">
        <v>1688</v>
      </c>
      <c r="C6" t="s">
        <v>1709</v>
      </c>
      <c r="E6" t="s">
        <v>1689</v>
      </c>
      <c r="F6" s="57" t="s">
        <v>1724</v>
      </c>
    </row>
    <row r="7" spans="1:19" ht="25.05" customHeight="1">
      <c r="A7" t="s">
        <v>1675</v>
      </c>
      <c r="B7" t="s">
        <v>1690</v>
      </c>
      <c r="C7" t="s">
        <v>1710</v>
      </c>
      <c r="E7" t="s">
        <v>1691</v>
      </c>
      <c r="F7" s="57" t="s">
        <v>1725</v>
      </c>
    </row>
    <row r="8" spans="1:19" ht="25.05" customHeight="1">
      <c r="A8" t="s">
        <v>1676</v>
      </c>
      <c r="B8" t="s">
        <v>1692</v>
      </c>
      <c r="C8" t="s">
        <v>1711</v>
      </c>
      <c r="E8" t="s">
        <v>1693</v>
      </c>
      <c r="F8" s="57" t="s">
        <v>1726</v>
      </c>
    </row>
    <row r="9" spans="1:19" ht="25.05" customHeight="1">
      <c r="A9" t="s">
        <v>1677</v>
      </c>
      <c r="B9" t="s">
        <v>8</v>
      </c>
      <c r="C9" t="s">
        <v>1712</v>
      </c>
      <c r="E9" t="s">
        <v>1694</v>
      </c>
      <c r="F9" s="57" t="s">
        <v>1727</v>
      </c>
    </row>
    <row r="10" spans="1:19" ht="25.05" customHeight="1">
      <c r="A10" t="s">
        <v>1678</v>
      </c>
      <c r="B10" t="s">
        <v>9</v>
      </c>
      <c r="C10" t="s">
        <v>1713</v>
      </c>
      <c r="E10" t="s">
        <v>1695</v>
      </c>
      <c r="F10" s="57" t="s">
        <v>1728</v>
      </c>
    </row>
    <row r="11" spans="1:19" ht="25.05" customHeight="1">
      <c r="A11" t="s">
        <v>1679</v>
      </c>
      <c r="B11" t="s">
        <v>10</v>
      </c>
      <c r="C11" t="s">
        <v>1714</v>
      </c>
      <c r="E11" t="s">
        <v>1696</v>
      </c>
      <c r="F11" s="57" t="s">
        <v>1729</v>
      </c>
    </row>
    <row r="12" spans="1:19" ht="25.05" customHeight="1">
      <c r="A12" t="s">
        <v>1680</v>
      </c>
      <c r="B12" t="s">
        <v>1737</v>
      </c>
      <c r="C12" t="s">
        <v>1715</v>
      </c>
      <c r="E12" t="s">
        <v>1697</v>
      </c>
      <c r="F12" s="57" t="s">
        <v>1730</v>
      </c>
    </row>
    <row r="13" spans="1:19" ht="25.05" customHeight="1">
      <c r="A13" t="s">
        <v>1681</v>
      </c>
      <c r="B13" t="s">
        <v>1738</v>
      </c>
      <c r="C13" t="s">
        <v>1718</v>
      </c>
      <c r="E13" t="s">
        <v>1698</v>
      </c>
      <c r="F13" s="57" t="s">
        <v>1731</v>
      </c>
    </row>
    <row r="14" spans="1:19" ht="25.05" customHeight="1">
      <c r="A14" t="s">
        <v>1682</v>
      </c>
      <c r="B14" t="s">
        <v>13</v>
      </c>
      <c r="C14" t="s">
        <v>1716</v>
      </c>
      <c r="E14" t="s">
        <v>1699</v>
      </c>
      <c r="F14" s="57" t="s">
        <v>1732</v>
      </c>
    </row>
    <row r="15" spans="1:19" ht="25.05" customHeight="1">
      <c r="A15" t="s">
        <v>1683</v>
      </c>
      <c r="B15" t="s">
        <v>1700</v>
      </c>
      <c r="C15" t="s">
        <v>1717</v>
      </c>
      <c r="E15" t="s">
        <v>1701</v>
      </c>
      <c r="F15" s="57" t="s">
        <v>1733</v>
      </c>
    </row>
    <row r="16" spans="1:19" ht="25.05" customHeight="1">
      <c r="A16" t="s">
        <v>1684</v>
      </c>
      <c r="B16" t="s">
        <v>15</v>
      </c>
      <c r="C16" t="s">
        <v>1719</v>
      </c>
      <c r="E16" t="s">
        <v>1702</v>
      </c>
      <c r="F16" s="57" t="s">
        <v>1734</v>
      </c>
    </row>
    <row r="17" spans="1:6" ht="25.05" customHeight="1">
      <c r="A17" t="s">
        <v>1685</v>
      </c>
      <c r="B17" t="s">
        <v>16</v>
      </c>
      <c r="C17" t="s">
        <v>1720</v>
      </c>
      <c r="E17" t="s">
        <v>1703</v>
      </c>
      <c r="F17" s="57" t="s">
        <v>1735</v>
      </c>
    </row>
    <row r="18" spans="1:6" ht="25.05" customHeight="1">
      <c r="A18" t="s">
        <v>1686</v>
      </c>
      <c r="B18" t="s">
        <v>17</v>
      </c>
      <c r="C18" t="s">
        <v>1721</v>
      </c>
      <c r="E18" t="s">
        <v>1704</v>
      </c>
      <c r="F18" s="57" t="s">
        <v>1736</v>
      </c>
    </row>
  </sheetData>
  <pageMargins left="0.7" right="0.7" top="0.75" bottom="0.75" header="0.3" footer="0.3"/>
  <pageSetup paperSize="9" orientation="portrait" verticalDpi="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28</vt:i4>
      </vt:variant>
      <vt:variant>
        <vt:lpstr>Plages nommées</vt:lpstr>
      </vt:variant>
      <vt:variant>
        <vt:i4>21</vt:i4>
      </vt:variant>
    </vt:vector>
  </HeadingPairs>
  <TitlesOfParts>
    <vt:vector size="49" baseType="lpstr">
      <vt:lpstr>Présentation traduction</vt:lpstr>
      <vt:lpstr>Welcome</vt:lpstr>
      <vt:lpstr>Codes des indicateurs traductio</vt:lpstr>
      <vt:lpstr>Sommaire traduction</vt:lpstr>
      <vt:lpstr>Navigation</vt:lpstr>
      <vt:lpstr>Traductions complementaires</vt:lpstr>
      <vt:lpstr>SDG frame</vt:lpstr>
      <vt:lpstr>IRIS indicators traductions</vt:lpstr>
      <vt:lpstr>SDG trad</vt:lpstr>
      <vt:lpstr>  1 </vt:lpstr>
      <vt:lpstr>  2 </vt:lpstr>
      <vt:lpstr>  3 </vt:lpstr>
      <vt:lpstr>  4 </vt:lpstr>
      <vt:lpstr>  5 </vt:lpstr>
      <vt:lpstr>  6 </vt:lpstr>
      <vt:lpstr>  7 </vt:lpstr>
      <vt:lpstr>  8 </vt:lpstr>
      <vt:lpstr>  9 </vt:lpstr>
      <vt:lpstr> 10 </vt:lpstr>
      <vt:lpstr> 11 </vt:lpstr>
      <vt:lpstr> 12 </vt:lpstr>
      <vt:lpstr> 13 </vt:lpstr>
      <vt:lpstr> 14 </vt:lpstr>
      <vt:lpstr> 15 </vt:lpstr>
      <vt:lpstr> 16 </vt:lpstr>
      <vt:lpstr>Modalities</vt:lpstr>
      <vt:lpstr>Definitions</vt:lpstr>
      <vt:lpstr>Codes indicateurs</vt:lpstr>
      <vt:lpstr>'SDG trad'!_Toc519621493</vt:lpstr>
      <vt:lpstr>Navigation</vt:lpstr>
      <vt:lpstr>SDG_1</vt:lpstr>
      <vt:lpstr>SDG_10</vt:lpstr>
      <vt:lpstr>SDG_11</vt:lpstr>
      <vt:lpstr>SDG_12</vt:lpstr>
      <vt:lpstr>SDG_13</vt:lpstr>
      <vt:lpstr>SDG_14</vt:lpstr>
      <vt:lpstr>SDG_15</vt:lpstr>
      <vt:lpstr>SDG_16</vt:lpstr>
      <vt:lpstr>SDG_2</vt:lpstr>
      <vt:lpstr>SDG_3</vt:lpstr>
      <vt:lpstr>SDG_4</vt:lpstr>
      <vt:lpstr>SDG_5</vt:lpstr>
      <vt:lpstr>SDG_6</vt:lpstr>
      <vt:lpstr>SDG_7</vt:lpstr>
      <vt:lpstr>SDG_8</vt:lpstr>
      <vt:lpstr>SDG_9</vt:lpstr>
      <vt:lpstr>'  2 '!Zone_d_impression</vt:lpstr>
      <vt:lpstr>'  8 '!Zone_d_impression</vt:lpstr>
      <vt:lpstr>'  9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2018-07-24T10:58:12Z</dcterms:created>
  <dcterms:modified xsi:type="dcterms:W3CDTF">2021-02-18T13:50:36Z</dcterms:modified>
</cp:coreProperties>
</file>